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00" activeTab="1"/>
  </bookViews>
  <sheets>
    <sheet name="Table 1" sheetId="1" r:id="rId1"/>
    <sheet name="Table 2" sheetId="2" r:id="rId2"/>
    <sheet name="Table 12" sheetId="12" r:id="rId3"/>
    <sheet name="Table 13" sheetId="13" r:id="rId4"/>
    <sheet name="Table 14" sheetId="14" r:id="rId5"/>
    <sheet name="Table 15" sheetId="15" r:id="rId6"/>
    <sheet name="Table 16" sheetId="16" r:id="rId7"/>
    <sheet name="Table 17" sheetId="17" r:id="rId8"/>
    <sheet name="Table 18" sheetId="18" r:id="rId9"/>
    <sheet name="Table 19" sheetId="19" r:id="rId10"/>
  </sheets>
  <calcPr calcId="145621"/>
</workbook>
</file>

<file path=xl/calcChain.xml><?xml version="1.0" encoding="utf-8"?>
<calcChain xmlns="http://schemas.openxmlformats.org/spreadsheetml/2006/main">
  <c r="J95" i="2" l="1"/>
  <c r="K95" i="2"/>
  <c r="J90" i="2"/>
  <c r="K90" i="2"/>
  <c r="J84" i="2"/>
  <c r="K84" i="2"/>
  <c r="J64" i="2"/>
  <c r="K64" i="2"/>
  <c r="K63" i="2"/>
  <c r="K54" i="2" s="1"/>
  <c r="J40" i="2"/>
  <c r="K40" i="2"/>
  <c r="Q9" i="2"/>
  <c r="P9" i="2"/>
  <c r="J29" i="2"/>
  <c r="J28" i="2" s="1"/>
  <c r="G29" i="2"/>
  <c r="Q28" i="2"/>
  <c r="P28" i="2"/>
  <c r="O28" i="2"/>
  <c r="N28" i="2"/>
  <c r="M28" i="2"/>
  <c r="L28" i="2"/>
  <c r="K28" i="2"/>
  <c r="I28" i="2"/>
  <c r="H28" i="2"/>
  <c r="G28" i="2"/>
  <c r="F28" i="2"/>
  <c r="E28" i="2"/>
  <c r="D28" i="2"/>
  <c r="K27" i="2"/>
  <c r="J27" i="2"/>
  <c r="K26" i="2"/>
  <c r="J26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G24" i="2"/>
  <c r="D24" i="2"/>
  <c r="G23" i="2"/>
  <c r="D23" i="2" s="1"/>
  <c r="K22" i="2"/>
  <c r="J22" i="2"/>
  <c r="G22" i="2"/>
  <c r="D22" i="2" s="1"/>
  <c r="K21" i="2"/>
  <c r="J21" i="2"/>
  <c r="G21" i="2"/>
  <c r="D21" i="2" s="1"/>
  <c r="K20" i="2"/>
  <c r="J20" i="2"/>
  <c r="G20" i="2"/>
  <c r="D20" i="2" s="1"/>
  <c r="K19" i="2"/>
  <c r="J19" i="2"/>
  <c r="G19" i="2"/>
  <c r="D19" i="2" s="1"/>
  <c r="K18" i="2"/>
  <c r="J18" i="2"/>
  <c r="G18" i="2"/>
  <c r="D18" i="2" s="1"/>
  <c r="K17" i="2"/>
  <c r="J17" i="2"/>
  <c r="G17" i="2"/>
  <c r="D17" i="2" s="1"/>
  <c r="K16" i="2"/>
  <c r="K13" i="2" s="1"/>
  <c r="K12" i="2" s="1"/>
  <c r="J16" i="2"/>
  <c r="J13" i="2" s="1"/>
  <c r="J12" i="2" s="1"/>
  <c r="G16" i="2"/>
  <c r="D16" i="2" s="1"/>
  <c r="G15" i="2"/>
  <c r="G13" i="2" s="1"/>
  <c r="G12" i="2" s="1"/>
  <c r="D15" i="2"/>
  <c r="G14" i="2"/>
  <c r="D14" i="2" s="1"/>
  <c r="D13" i="2" s="1"/>
  <c r="D12" i="2" s="1"/>
  <c r="Q13" i="2"/>
  <c r="Q12" i="2" s="1"/>
  <c r="P13" i="2"/>
  <c r="P12" i="2" s="1"/>
  <c r="O13" i="2"/>
  <c r="N13" i="2"/>
  <c r="M13" i="2"/>
  <c r="M12" i="2" s="1"/>
  <c r="L13" i="2"/>
  <c r="L12" i="2" s="1"/>
  <c r="I13" i="2"/>
  <c r="I12" i="2" s="1"/>
  <c r="H13" i="2"/>
  <c r="H12" i="2" s="1"/>
  <c r="F13" i="2"/>
  <c r="E13" i="2"/>
  <c r="E12" i="2" s="1"/>
  <c r="O12" i="2"/>
  <c r="N12" i="2"/>
  <c r="F12" i="2"/>
  <c r="J63" i="2" l="1"/>
  <c r="J54" i="2" s="1"/>
  <c r="J39" i="2" s="1"/>
  <c r="K39" i="2"/>
  <c r="M40" i="2"/>
  <c r="H83" i="2"/>
  <c r="P64" i="2"/>
  <c r="N55" i="2" l="1"/>
  <c r="E74" i="2"/>
  <c r="E36" i="2"/>
  <c r="E95" i="2"/>
  <c r="E90" i="2"/>
  <c r="E84" i="2"/>
  <c r="E55" i="2"/>
  <c r="E40" i="2"/>
  <c r="F90" i="2"/>
  <c r="F65" i="2"/>
  <c r="F86" i="2"/>
  <c r="F84" i="2" s="1"/>
  <c r="F85" i="2"/>
  <c r="D85" i="2" s="1"/>
  <c r="F99" i="2"/>
  <c r="D99" i="2" s="1"/>
  <c r="F97" i="2"/>
  <c r="D97" i="2" s="1"/>
  <c r="F96" i="2"/>
  <c r="D96" i="2" s="1"/>
  <c r="F92" i="2"/>
  <c r="D92" i="2" s="1"/>
  <c r="F91" i="2"/>
  <c r="D91" i="2" s="1"/>
  <c r="E31" i="2"/>
  <c r="D89" i="2"/>
  <c r="H60" i="2"/>
  <c r="D86" i="2" l="1"/>
  <c r="D84" i="2" s="1"/>
  <c r="F95" i="2"/>
  <c r="D95" i="2"/>
  <c r="D90" i="2"/>
  <c r="G95" i="2"/>
  <c r="H95" i="2"/>
  <c r="I95" i="2"/>
  <c r="G90" i="2"/>
  <c r="H90" i="2"/>
  <c r="I90" i="2"/>
  <c r="G84" i="2"/>
  <c r="H84" i="2"/>
  <c r="I84" i="2"/>
  <c r="D68" i="2"/>
  <c r="F77" i="2"/>
  <c r="D77" i="2" s="1"/>
  <c r="F78" i="2"/>
  <c r="D78" i="2" s="1"/>
  <c r="F79" i="2"/>
  <c r="D79" i="2" s="1"/>
  <c r="F80" i="2"/>
  <c r="D80" i="2" s="1"/>
  <c r="F81" i="2"/>
  <c r="D81" i="2" s="1"/>
  <c r="F82" i="2"/>
  <c r="D82" i="2" s="1"/>
  <c r="F83" i="2"/>
  <c r="F76" i="2"/>
  <c r="D76" i="2" s="1"/>
  <c r="F74" i="2"/>
  <c r="D74" i="2" s="1"/>
  <c r="F71" i="2"/>
  <c r="D71" i="2" s="1"/>
  <c r="F68" i="2"/>
  <c r="D56" i="2"/>
  <c r="F60" i="2"/>
  <c r="D60" i="2" s="1"/>
  <c r="F59" i="2"/>
  <c r="D59" i="2" s="1"/>
  <c r="F56" i="2"/>
  <c r="F42" i="2"/>
  <c r="D42" i="2" s="1"/>
  <c r="F43" i="2"/>
  <c r="D43" i="2" s="1"/>
  <c r="F44" i="2"/>
  <c r="D44" i="2" s="1"/>
  <c r="F45" i="2"/>
  <c r="D45" i="2" s="1"/>
  <c r="F46" i="2"/>
  <c r="D46" i="2" s="1"/>
  <c r="F47" i="2"/>
  <c r="D47" i="2" s="1"/>
  <c r="F48" i="2"/>
  <c r="D48" i="2" s="1"/>
  <c r="F49" i="2"/>
  <c r="D49" i="2" s="1"/>
  <c r="F50" i="2"/>
  <c r="D50" i="2" s="1"/>
  <c r="F51" i="2"/>
  <c r="D51" i="2" s="1"/>
  <c r="F52" i="2"/>
  <c r="D52" i="2" s="1"/>
  <c r="F53" i="2"/>
  <c r="D53" i="2" s="1"/>
  <c r="F41" i="2"/>
  <c r="D41" i="2" s="1"/>
  <c r="F38" i="2"/>
  <c r="D38" i="2" s="1"/>
  <c r="F37" i="2"/>
  <c r="D37" i="2" s="1"/>
  <c r="D33" i="2"/>
  <c r="F35" i="2"/>
  <c r="D35" i="2" s="1"/>
  <c r="F34" i="2"/>
  <c r="D34" i="2" s="1"/>
  <c r="F33" i="2"/>
  <c r="F32" i="2"/>
  <c r="D32" i="2" s="1"/>
  <c r="G64" i="2"/>
  <c r="G63" i="2" s="1"/>
  <c r="H64" i="2"/>
  <c r="H63" i="2" s="1"/>
  <c r="I64" i="2"/>
  <c r="H55" i="2"/>
  <c r="G55" i="2"/>
  <c r="G40" i="2"/>
  <c r="H40" i="2"/>
  <c r="I40" i="2"/>
  <c r="H36" i="2"/>
  <c r="G36" i="2"/>
  <c r="H31" i="2"/>
  <c r="G31" i="2"/>
  <c r="M95" i="2"/>
  <c r="L95" i="2"/>
  <c r="Q90" i="2"/>
  <c r="Q64" i="2"/>
  <c r="Q84" i="2"/>
  <c r="P63" i="2"/>
  <c r="P54" i="2" s="1"/>
  <c r="P39" i="2" s="1"/>
  <c r="O64" i="2"/>
  <c r="M63" i="2"/>
  <c r="O63" i="2"/>
  <c r="O54" i="2" s="1"/>
  <c r="L63" i="2"/>
  <c r="N64" i="2"/>
  <c r="N63" i="2" s="1"/>
  <c r="P40" i="2"/>
  <c r="O40" i="2"/>
  <c r="N40" i="2"/>
  <c r="L40" i="2"/>
  <c r="M36" i="2"/>
  <c r="L36" i="2"/>
  <c r="Q31" i="2"/>
  <c r="P31" i="2"/>
  <c r="O31" i="2"/>
  <c r="N31" i="2"/>
  <c r="M31" i="2"/>
  <c r="L31" i="2"/>
  <c r="D40" i="2" l="1"/>
  <c r="D83" i="2"/>
  <c r="F64" i="2"/>
  <c r="F63" i="2" s="1"/>
  <c r="P102" i="2"/>
  <c r="P105" i="2" s="1"/>
  <c r="N9" i="2" s="1"/>
  <c r="D36" i="2"/>
  <c r="N54" i="2"/>
  <c r="N39" i="2" s="1"/>
  <c r="I63" i="2"/>
  <c r="I54" i="2" s="1"/>
  <c r="I39" i="2" s="1"/>
  <c r="O39" i="2"/>
  <c r="O102" i="2" s="1"/>
  <c r="O105" i="2" s="1"/>
  <c r="G54" i="2"/>
  <c r="G39" i="2" s="1"/>
  <c r="Q63" i="2"/>
  <c r="Q54" i="2" s="1"/>
  <c r="Q39" i="2" s="1"/>
  <c r="Q102" i="2" s="1"/>
  <c r="Q105" i="2" s="1"/>
  <c r="O9" i="2" s="1"/>
  <c r="D31" i="2"/>
  <c r="D55" i="2"/>
  <c r="F40" i="2"/>
  <c r="L54" i="2"/>
  <c r="L39" i="2" s="1"/>
  <c r="L102" i="2" s="1"/>
  <c r="L105" i="2" s="1"/>
  <c r="J9" i="2" s="1"/>
  <c r="M54" i="2"/>
  <c r="M39" i="2" s="1"/>
  <c r="M102" i="2" s="1"/>
  <c r="M105" i="2" s="1"/>
  <c r="K9" i="2" s="1"/>
  <c r="H54" i="2"/>
  <c r="H39" i="2" s="1"/>
  <c r="F31" i="2"/>
  <c r="F55" i="2"/>
  <c r="E64" i="2"/>
  <c r="E63" i="2" s="1"/>
  <c r="N102" i="2" l="1"/>
  <c r="E54" i="2"/>
  <c r="D65" i="2"/>
  <c r="F54" i="2"/>
  <c r="F36" i="2"/>
  <c r="N105" i="2" l="1"/>
  <c r="F39" i="2"/>
  <c r="F102" i="2" s="1"/>
  <c r="D64" i="2"/>
  <c r="D63" i="2" s="1"/>
  <c r="D54" i="2" s="1"/>
  <c r="D39" i="2" s="1"/>
  <c r="D102" i="2" s="1"/>
  <c r="E39" i="2"/>
  <c r="E102" i="2" s="1"/>
  <c r="H102" i="2"/>
  <c r="C47" i="2" l="1"/>
  <c r="A72" i="2" l="1"/>
  <c r="A73" i="2"/>
</calcChain>
</file>

<file path=xl/sharedStrings.xml><?xml version="1.0" encoding="utf-8"?>
<sst xmlns="http://schemas.openxmlformats.org/spreadsheetml/2006/main" count="873" uniqueCount="644">
  <si>
    <r>
      <rPr>
        <b/>
        <sz val="13"/>
        <rFont val="Times New Roman"/>
        <family val="1"/>
      </rPr>
      <t>1. Сводные данные по бюджету времени (в неделях) по специальности 34.02.01 Сестринское дело</t>
    </r>
  </si>
  <si>
    <r>
      <rPr>
        <sz val="13"/>
        <rFont val="Times New Roman"/>
        <family val="1"/>
      </rPr>
      <t>Курсы</t>
    </r>
  </si>
  <si>
    <r>
      <rPr>
        <sz val="13"/>
        <rFont val="Times New Roman"/>
        <family val="1"/>
      </rPr>
      <t>Обучение по дисциплинам и междисципли- нарным курсам</t>
    </r>
  </si>
  <si>
    <r>
      <rPr>
        <sz val="13"/>
        <rFont val="Times New Roman"/>
        <family val="1"/>
      </rPr>
      <t>Учебная практика</t>
    </r>
  </si>
  <si>
    <r>
      <rPr>
        <b/>
        <sz val="13"/>
        <rFont val="Times New Roman"/>
        <family val="1"/>
      </rPr>
      <t>Производственная практика</t>
    </r>
  </si>
  <si>
    <r>
      <rPr>
        <sz val="13"/>
        <rFont val="Times New Roman"/>
        <family val="1"/>
      </rPr>
      <t>Промежу- точная аттестация</t>
    </r>
  </si>
  <si>
    <r>
      <rPr>
        <sz val="13"/>
        <rFont val="Times New Roman"/>
        <family val="1"/>
      </rPr>
      <t xml:space="preserve">Государственная
</t>
    </r>
    <r>
      <rPr>
        <sz val="13"/>
        <rFont val="Times New Roman"/>
        <family val="1"/>
      </rPr>
      <t>итоговая аттестация</t>
    </r>
  </si>
  <si>
    <r>
      <rPr>
        <sz val="13"/>
        <rFont val="Times New Roman"/>
        <family val="1"/>
      </rPr>
      <t>Каникулы</t>
    </r>
  </si>
  <si>
    <r>
      <rPr>
        <sz val="13"/>
        <rFont val="Times New Roman"/>
        <family val="1"/>
      </rPr>
      <t>Всего</t>
    </r>
  </si>
  <si>
    <r>
      <rPr>
        <sz val="13"/>
        <rFont val="Times New Roman"/>
        <family val="1"/>
      </rPr>
      <t>по профилю специальности</t>
    </r>
  </si>
  <si>
    <r>
      <rPr>
        <sz val="13"/>
        <rFont val="Times New Roman"/>
        <family val="1"/>
      </rPr>
      <t>преддипломная</t>
    </r>
  </si>
  <si>
    <r>
      <rPr>
        <sz val="13"/>
        <rFont val="Times New Roman"/>
        <family val="1"/>
      </rPr>
      <t>1 курс</t>
    </r>
  </si>
  <si>
    <r>
      <rPr>
        <sz val="13"/>
        <rFont val="Times New Roman"/>
        <family val="1"/>
      </rPr>
      <t>-</t>
    </r>
  </si>
  <si>
    <r>
      <rPr>
        <sz val="13"/>
        <rFont val="Times New Roman"/>
        <family val="1"/>
      </rPr>
      <t>II курс</t>
    </r>
  </si>
  <si>
    <r>
      <rPr>
        <sz val="13"/>
        <rFont val="Times New Roman"/>
        <family val="1"/>
      </rPr>
      <t>III курс</t>
    </r>
  </si>
  <si>
    <r>
      <rPr>
        <sz val="13"/>
        <rFont val="Times New Roman"/>
        <family val="1"/>
      </rPr>
      <t>IV курс</t>
    </r>
  </si>
  <si>
    <r>
      <rPr>
        <b/>
        <sz val="13"/>
        <rFont val="Times New Roman"/>
        <family val="1"/>
      </rPr>
      <t>Итого</t>
    </r>
  </si>
  <si>
    <r>
      <rPr>
        <b/>
        <sz val="10"/>
        <rFont val="Times New Roman"/>
        <family val="1"/>
      </rPr>
      <t>Индекс</t>
    </r>
  </si>
  <si>
    <r>
      <rPr>
        <b/>
        <sz val="10"/>
        <rFont val="Times New Roman"/>
        <family val="1"/>
      </rPr>
      <t>Наименование циклов, дисциплин, профессиональных модулей, МДК, практик</t>
    </r>
  </si>
  <si>
    <r>
      <rPr>
        <b/>
        <sz val="10"/>
        <rFont val="Times New Roman"/>
        <family val="1"/>
      </rPr>
      <t>Формы промежуточной аттестации</t>
    </r>
  </si>
  <si>
    <r>
      <rPr>
        <b/>
        <sz val="10"/>
        <rFont val="Times New Roman"/>
        <family val="1"/>
      </rPr>
      <t>Учебная нагрузка обучающихся (час)</t>
    </r>
  </si>
  <si>
    <r>
      <rPr>
        <b/>
        <sz val="10"/>
        <rFont val="Times New Roman"/>
        <family val="1"/>
      </rPr>
      <t>Максимальная</t>
    </r>
  </si>
  <si>
    <r>
      <rPr>
        <b/>
        <sz val="10"/>
        <rFont val="Times New Roman"/>
        <family val="1"/>
      </rPr>
      <t>Самостоятельная работа</t>
    </r>
  </si>
  <si>
    <r>
      <rPr>
        <b/>
        <sz val="10"/>
        <rFont val="Times New Roman"/>
        <family val="1"/>
      </rPr>
      <t>Обязательная аудиторная</t>
    </r>
  </si>
  <si>
    <r>
      <rPr>
        <b/>
        <sz val="10"/>
        <rFont val="Times New Roman"/>
        <family val="1"/>
      </rPr>
      <t>Всего занятий</t>
    </r>
  </si>
  <si>
    <r>
      <rPr>
        <b/>
        <sz val="12"/>
        <rFont val="Times New Roman"/>
        <family val="1"/>
      </rPr>
      <t>в т.ч.</t>
    </r>
  </si>
  <si>
    <r>
      <rPr>
        <b/>
        <sz val="10"/>
        <rFont val="Times New Roman"/>
        <family val="1"/>
      </rPr>
      <t>Лаб. и практ..занятий, вкл. семинары</t>
    </r>
  </si>
  <si>
    <r>
      <rPr>
        <sz val="12"/>
        <rFont val="Times New Roman"/>
        <family val="1"/>
      </rPr>
      <t>Иностранный язык</t>
    </r>
  </si>
  <si>
    <r>
      <rPr>
        <sz val="12"/>
        <rFont val="Times New Roman"/>
        <family val="1"/>
      </rPr>
      <t>История</t>
    </r>
  </si>
  <si>
    <r>
      <rPr>
        <sz val="12"/>
        <rFont val="Times New Roman"/>
        <family val="1"/>
      </rPr>
      <t>Физическая культура</t>
    </r>
  </si>
  <si>
    <r>
      <rPr>
        <sz val="11"/>
        <rFont val="Times New Roman"/>
        <family val="1"/>
      </rPr>
      <t>ОГСЭ.00</t>
    </r>
  </si>
  <si>
    <r>
      <rPr>
        <sz val="11"/>
        <rFont val="Times New Roman"/>
        <family val="1"/>
      </rPr>
      <t>ОГСЭ.01</t>
    </r>
  </si>
  <si>
    <r>
      <rPr>
        <sz val="12"/>
        <rFont val="Times New Roman"/>
        <family val="1"/>
      </rPr>
      <t>Основы философии</t>
    </r>
  </si>
  <si>
    <r>
      <rPr>
        <sz val="11"/>
        <rFont val="Times New Roman"/>
        <family val="1"/>
      </rPr>
      <t>ОГСЭ.02</t>
    </r>
  </si>
  <si>
    <r>
      <rPr>
        <sz val="11"/>
        <rFont val="Times New Roman"/>
        <family val="1"/>
      </rPr>
      <t>ОГСЭ.03</t>
    </r>
  </si>
  <si>
    <r>
      <rPr>
        <sz val="11"/>
        <rFont val="Times New Roman"/>
        <family val="1"/>
      </rPr>
      <t>ОГСЭ.04</t>
    </r>
  </si>
  <si>
    <r>
      <rPr>
        <b/>
        <i/>
        <sz val="12"/>
        <rFont val="Times New Roman"/>
        <family val="1"/>
      </rPr>
      <t>ЕН.00</t>
    </r>
  </si>
  <si>
    <r>
      <rPr>
        <sz val="12"/>
        <rFont val="Times New Roman"/>
        <family val="1"/>
      </rPr>
      <t>ЕН.01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</si>
  <si>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</si>
  <si>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ЕН.02</t>
    </r>
  </si>
  <si>
    <r>
      <rPr>
        <b/>
        <i/>
        <sz val="12"/>
        <rFont val="Times New Roman"/>
        <family val="1"/>
      </rPr>
      <t>П.00</t>
    </r>
  </si>
  <si>
    <r>
      <rPr>
        <b/>
        <i/>
        <sz val="12"/>
        <rFont val="Times New Roman"/>
        <family val="1"/>
      </rPr>
      <t>ОП.00</t>
    </r>
  </si>
  <si>
    <r>
      <rPr>
        <sz val="12"/>
        <rFont val="Times New Roman"/>
        <family val="1"/>
      </rPr>
      <t>ОП.01</t>
    </r>
  </si>
  <si>
    <r>
      <rPr>
        <sz val="12"/>
        <rFont val="Times New Roman"/>
        <family val="1"/>
      </rPr>
      <t>Основы латинского языка с медицинской терминологией</t>
    </r>
  </si>
  <si>
    <r>
      <rPr>
        <sz val="12"/>
        <rFont val="Times New Roman"/>
        <family val="1"/>
      </rPr>
      <t>ОП.02</t>
    </r>
  </si>
  <si>
    <r>
      <rPr>
        <sz val="12"/>
        <rFont val="Times New Roman"/>
        <family val="1"/>
      </rPr>
      <t>Анатомия и физиология человека</t>
    </r>
  </si>
  <si>
    <r>
      <rPr>
        <sz val="12"/>
        <rFont val="Times New Roman"/>
        <family val="1"/>
      </rPr>
      <t>ОП.03</t>
    </r>
  </si>
  <si>
    <r>
      <rPr>
        <sz val="12"/>
        <rFont val="Times New Roman"/>
        <family val="1"/>
      </rPr>
      <t>Основы патологии</t>
    </r>
  </si>
  <si>
    <r>
      <rPr>
        <sz val="12"/>
        <rFont val="Times New Roman"/>
        <family val="1"/>
      </rPr>
      <t>ОП.04</t>
    </r>
  </si>
  <si>
    <r>
      <rPr>
        <sz val="12"/>
        <rFont val="Times New Roman"/>
        <family val="1"/>
      </rPr>
      <t>Генетика человека с основами медицинской генетики</t>
    </r>
  </si>
  <si>
    <r>
      <rPr>
        <sz val="12"/>
        <rFont val="Times New Roman"/>
        <family val="1"/>
      </rPr>
      <t>ОП.05</t>
    </r>
  </si>
  <si>
    <r>
      <rPr>
        <sz val="12"/>
        <rFont val="Times New Roman"/>
        <family val="1"/>
      </rPr>
      <t>Гигиена и экология человека</t>
    </r>
  </si>
  <si>
    <r>
      <rPr>
        <sz val="12"/>
        <rFont val="Times New Roman"/>
        <family val="1"/>
      </rPr>
      <t>ОП.06</t>
    </r>
  </si>
  <si>
    <r>
      <rPr>
        <sz val="12"/>
        <rFont val="Times New Roman"/>
        <family val="1"/>
      </rPr>
      <t>Основы микробиологии и иммунологии</t>
    </r>
  </si>
  <si>
    <r>
      <rPr>
        <sz val="12"/>
        <rFont val="Times New Roman"/>
        <family val="1"/>
      </rPr>
      <t>ОП.07</t>
    </r>
  </si>
  <si>
    <r>
      <rPr>
        <sz val="12"/>
        <rFont val="Times New Roman"/>
        <family val="1"/>
      </rPr>
      <t>Фармакология</t>
    </r>
  </si>
  <si>
    <r>
      <rPr>
        <sz val="12"/>
        <rFont val="Times New Roman"/>
        <family val="1"/>
      </rPr>
      <t>ОП.08</t>
    </r>
  </si>
  <si>
    <r>
      <rPr>
        <sz val="12"/>
        <rFont val="Times New Roman"/>
        <family val="1"/>
      </rPr>
      <t>Общественное здоровье и здравоохранение</t>
    </r>
  </si>
  <si>
    <r>
      <rPr>
        <sz val="12"/>
        <rFont val="Times New Roman"/>
        <family val="1"/>
      </rPr>
      <t>ОП.09</t>
    </r>
  </si>
  <si>
    <r>
      <rPr>
        <sz val="12"/>
        <rFont val="Times New Roman"/>
        <family val="1"/>
      </rPr>
      <t>ОП.10</t>
    </r>
  </si>
  <si>
    <r>
      <rPr>
        <sz val="12"/>
        <rFont val="Times New Roman"/>
        <family val="1"/>
      </rPr>
      <t>ОП.11</t>
    </r>
  </si>
  <si>
    <r>
      <rPr>
        <sz val="12"/>
        <rFont val="Times New Roman"/>
        <family val="1"/>
      </rPr>
      <t>Безопасность жизнедеятельности</t>
    </r>
  </si>
  <si>
    <r>
      <rPr>
        <b/>
        <sz val="12"/>
        <rFont val="Times New Roman"/>
        <family val="1"/>
      </rPr>
      <t>ПМ.00</t>
    </r>
  </si>
  <si>
    <r>
      <rPr>
        <b/>
        <sz val="12"/>
        <rFont val="Times New Roman"/>
        <family val="1"/>
      </rPr>
      <t>Профессиональные модули</t>
    </r>
  </si>
  <si>
    <r>
      <rPr>
        <b/>
        <i/>
        <sz val="12"/>
        <rFont val="Times New Roman"/>
        <family val="1"/>
      </rPr>
      <t>ПМ.01</t>
    </r>
  </si>
  <si>
    <r>
      <rPr>
        <b/>
        <i/>
        <sz val="12"/>
        <rFont val="Times New Roman"/>
        <family val="1"/>
      </rPr>
      <t xml:space="preserve">Проведение
</t>
    </r>
    <r>
      <rPr>
        <b/>
        <i/>
        <sz val="12"/>
        <rFont val="Times New Roman"/>
        <family val="1"/>
      </rPr>
      <t>профилактических мероприятий</t>
    </r>
  </si>
  <si>
    <r>
      <rPr>
        <sz val="12"/>
        <rFont val="Times New Roman"/>
        <family val="1"/>
      </rPr>
      <t>Учебная практика</t>
    </r>
  </si>
  <si>
    <r>
      <rPr>
        <sz val="12"/>
        <rFont val="Times New Roman"/>
        <family val="1"/>
      </rPr>
      <t>Производственная практика</t>
    </r>
  </si>
  <si>
    <r>
      <rPr>
        <sz val="10"/>
        <rFont val="Times New Roman"/>
        <family val="1"/>
      </rPr>
      <t>МДК.01.02</t>
    </r>
  </si>
  <si>
    <r>
      <rPr>
        <sz val="10"/>
        <rFont val="Times New Roman"/>
        <family val="1"/>
      </rPr>
      <t>МДК.01.03</t>
    </r>
  </si>
  <si>
    <r>
      <rPr>
        <b/>
        <i/>
        <sz val="12"/>
        <rFont val="Times New Roman"/>
        <family val="1"/>
      </rPr>
      <t>ПМ.02</t>
    </r>
  </si>
  <si>
    <r>
      <rPr>
        <sz val="10"/>
        <rFont val="Times New Roman"/>
        <family val="1"/>
      </rPr>
      <t>МДК.02.01</t>
    </r>
  </si>
  <si>
    <r>
      <rPr>
        <b/>
        <sz val="12"/>
        <rFont val="Times New Roman"/>
        <family val="1"/>
      </rPr>
      <t>ПМ.03</t>
    </r>
  </si>
  <si>
    <r>
      <rPr>
        <sz val="12"/>
        <rFont val="Times New Roman"/>
        <family val="1"/>
      </rPr>
      <t>МДК.03.01</t>
    </r>
  </si>
  <si>
    <r>
      <rPr>
        <sz val="12"/>
        <rFont val="Times New Roman"/>
        <family val="1"/>
      </rPr>
      <t>Основы реаниматологии</t>
    </r>
  </si>
  <si>
    <r>
      <rPr>
        <sz val="12"/>
        <rFont val="Times New Roman"/>
        <family val="1"/>
      </rPr>
      <t>МДК.03.02</t>
    </r>
  </si>
  <si>
    <r>
      <rPr>
        <sz val="12"/>
        <rFont val="Times New Roman"/>
        <family val="1"/>
      </rPr>
      <t>Медицина катастроф</t>
    </r>
  </si>
  <si>
    <r>
      <rPr>
        <sz val="12"/>
        <rFont val="Times New Roman"/>
        <family val="1"/>
      </rPr>
      <t>УП.03</t>
    </r>
  </si>
  <si>
    <r>
      <rPr>
        <sz val="12"/>
        <rFont val="Times New Roman"/>
        <family val="1"/>
      </rPr>
      <t>ПП.03</t>
    </r>
  </si>
  <si>
    <r>
      <rPr>
        <b/>
        <i/>
        <sz val="12"/>
        <rFont val="Times New Roman"/>
        <family val="1"/>
      </rPr>
      <t>ПМ.04</t>
    </r>
  </si>
  <si>
    <r>
      <rPr>
        <sz val="12"/>
        <rFont val="Times New Roman"/>
        <family val="1"/>
      </rPr>
      <t>МДК.04.01</t>
    </r>
  </si>
  <si>
    <r>
      <rPr>
        <sz val="12"/>
        <rFont val="Times New Roman"/>
        <family val="1"/>
      </rPr>
      <t>Теория и практика сестринского дела</t>
    </r>
  </si>
  <si>
    <r>
      <rPr>
        <sz val="12"/>
        <rFont val="Times New Roman"/>
        <family val="1"/>
      </rPr>
      <t>МДК.04.02</t>
    </r>
  </si>
  <si>
    <r>
      <rPr>
        <sz val="12"/>
        <rFont val="Times New Roman"/>
        <family val="1"/>
      </rPr>
      <t>Безопасная среда для пациента и персонала</t>
    </r>
  </si>
  <si>
    <r>
      <rPr>
        <sz val="12"/>
        <rFont val="Times New Roman"/>
        <family val="1"/>
      </rPr>
      <t>УП.04</t>
    </r>
  </si>
  <si>
    <r>
      <rPr>
        <sz val="12"/>
        <rFont val="Times New Roman"/>
        <family val="1"/>
      </rPr>
      <t>МДК.04.03</t>
    </r>
  </si>
  <si>
    <r>
      <rPr>
        <sz val="12"/>
        <rFont val="Times New Roman"/>
        <family val="1"/>
      </rPr>
      <t>Технология оказания медицинских услуг</t>
    </r>
  </si>
  <si>
    <r>
      <rPr>
        <sz val="12"/>
        <rFont val="Times New Roman"/>
        <family val="1"/>
      </rPr>
      <t>ПП.04</t>
    </r>
  </si>
  <si>
    <r>
      <rPr>
        <sz val="12"/>
        <rFont val="Times New Roman"/>
        <family val="1"/>
      </rPr>
      <t>ПДП.00</t>
    </r>
  </si>
  <si>
    <r>
      <rPr>
        <sz val="12"/>
        <rFont val="Times New Roman"/>
        <family val="1"/>
      </rPr>
      <t>Преддипломная практика</t>
    </r>
  </si>
  <si>
    <r>
      <rPr>
        <sz val="12"/>
        <rFont val="Times New Roman"/>
        <family val="1"/>
      </rPr>
      <t>4 нед</t>
    </r>
    <r>
      <rPr>
        <b/>
        <sz val="12"/>
        <rFont val="Times New Roman"/>
        <family val="1"/>
      </rPr>
      <t>.</t>
    </r>
  </si>
  <si>
    <r>
      <rPr>
        <sz val="12"/>
        <rFont val="Times New Roman"/>
        <family val="1"/>
      </rPr>
      <t>ГИА</t>
    </r>
  </si>
  <si>
    <r>
      <rPr>
        <sz val="12"/>
        <rFont val="Times New Roman"/>
        <family val="1"/>
      </rPr>
      <t>Государственная итоговая аттестация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</si>
  <si>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</si>
  <si>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дисциплин  и МДК</t>
    </r>
  </si>
  <si>
    <r>
      <rPr>
        <sz val="12"/>
        <rFont val="Times New Roman"/>
        <family val="1"/>
      </rPr>
      <t>учебной практики</t>
    </r>
  </si>
  <si>
    <r>
      <rPr>
        <sz val="12"/>
        <rFont val="Times New Roman"/>
        <family val="1"/>
      </rPr>
      <t>-</t>
    </r>
  </si>
  <si>
    <r>
      <rPr>
        <sz val="12"/>
        <rFont val="Times New Roman"/>
        <family val="1"/>
      </rPr>
      <t>экзаменов</t>
    </r>
  </si>
  <si>
    <r>
      <rPr>
        <sz val="12"/>
        <rFont val="Times New Roman"/>
        <family val="1"/>
      </rPr>
      <t>дифф.  зачетов</t>
    </r>
  </si>
  <si>
    <r>
      <rPr>
        <sz val="12"/>
        <rFont val="Times New Roman"/>
        <family val="1"/>
      </rPr>
      <t>зачетов</t>
    </r>
  </si>
  <si>
    <r>
      <rPr>
        <b/>
        <sz val="14"/>
        <rFont val="Times New Roman"/>
        <family val="1"/>
      </rPr>
      <t>3. Перечень кабинетов, лабораторий, мастерских и др.</t>
    </r>
  </si>
  <si>
    <r>
      <rPr>
        <b/>
        <sz val="14"/>
        <rFont val="Times New Roman"/>
        <family val="1"/>
      </rPr>
      <t>для подготовки по специальности СПО</t>
    </r>
  </si>
  <si>
    <r>
      <rPr>
        <b/>
        <sz val="14"/>
        <rFont val="Times New Roman"/>
        <family val="1"/>
      </rPr>
      <t>№</t>
    </r>
  </si>
  <si>
    <r>
      <rPr>
        <b/>
        <sz val="14"/>
        <rFont val="Times New Roman"/>
        <family val="1"/>
      </rPr>
      <t>Наименование</t>
    </r>
  </si>
  <si>
    <r>
      <rPr>
        <sz val="14"/>
        <rFont val="Times New Roman"/>
        <family val="1"/>
      </rPr>
      <t>Кабинеты:</t>
    </r>
  </si>
  <si>
    <r>
      <rPr>
        <sz val="14"/>
        <rFont val="Times New Roman"/>
        <family val="1"/>
      </rPr>
      <t>истории и основ философии;</t>
    </r>
  </si>
  <si>
    <r>
      <rPr>
        <sz val="14"/>
        <rFont val="Times New Roman"/>
        <family val="1"/>
      </rPr>
      <t>иностранного языка;</t>
    </r>
  </si>
  <si>
    <r>
      <rPr>
        <sz val="14"/>
        <rFont val="Times New Roman"/>
        <family val="1"/>
      </rPr>
      <t>информационных технологий в профессиональной деятельности;</t>
    </r>
  </si>
  <si>
    <r>
      <rPr>
        <sz val="14"/>
        <rFont val="Times New Roman"/>
        <family val="1"/>
      </rPr>
      <t>анатомии и физиологии человека;</t>
    </r>
  </si>
  <si>
    <r>
      <rPr>
        <sz val="14"/>
        <rFont val="Times New Roman"/>
        <family val="1"/>
      </rPr>
      <t>основ патологии;</t>
    </r>
  </si>
  <si>
    <r>
      <rPr>
        <sz val="14"/>
        <rFont val="Times New Roman"/>
        <family val="1"/>
      </rPr>
      <t>основ латинского языка с медицинской терминологией</t>
    </r>
  </si>
  <si>
    <r>
      <rPr>
        <sz val="14"/>
        <rFont val="Times New Roman"/>
        <family val="1"/>
      </rPr>
      <t>гигиены и экологии человека</t>
    </r>
  </si>
  <si>
    <r>
      <rPr>
        <sz val="14"/>
        <rFont val="Times New Roman"/>
        <family val="1"/>
      </rPr>
      <t>фармакологии;</t>
    </r>
  </si>
  <si>
    <r>
      <rPr>
        <sz val="14"/>
        <rFont val="Times New Roman"/>
        <family val="1"/>
      </rPr>
      <t>основ микробиологии и иммунологии;</t>
    </r>
  </si>
  <si>
    <r>
      <rPr>
        <sz val="14"/>
        <rFont val="Times New Roman"/>
        <family val="1"/>
      </rPr>
      <t>психологии;</t>
    </r>
  </si>
  <si>
    <r>
      <rPr>
        <sz val="14"/>
        <rFont val="Times New Roman"/>
        <family val="1"/>
      </rPr>
      <t>генетики человека с основами медицинской генетики;</t>
    </r>
  </si>
  <si>
    <r>
      <rPr>
        <sz val="14"/>
        <rFont val="Times New Roman"/>
        <family val="1"/>
      </rPr>
      <t>общественного здоровья и здравоохранения;</t>
    </r>
  </si>
  <si>
    <r>
      <rPr>
        <sz val="14"/>
        <rFont val="Times New Roman"/>
        <family val="1"/>
      </rPr>
      <t>сестринского дела (4);</t>
    </r>
  </si>
  <si>
    <r>
      <rPr>
        <sz val="14"/>
        <rFont val="Times New Roman"/>
        <family val="1"/>
      </rPr>
      <t>основ профилактики;</t>
    </r>
  </si>
  <si>
    <r>
      <rPr>
        <sz val="14"/>
        <rFont val="Times New Roman"/>
        <family val="1"/>
      </rPr>
      <t>основ реабилитации;</t>
    </r>
  </si>
  <si>
    <r>
      <rPr>
        <sz val="14"/>
        <rFont val="Times New Roman"/>
        <family val="1"/>
      </rPr>
      <t>основ реаниматологии;</t>
    </r>
  </si>
  <si>
    <r>
      <rPr>
        <sz val="14"/>
        <rFont val="Times New Roman"/>
        <family val="1"/>
      </rPr>
      <t>экономики и управления в здравоохранении;</t>
    </r>
  </si>
  <si>
    <r>
      <rPr>
        <sz val="14"/>
        <rFont val="Times New Roman"/>
        <family val="1"/>
      </rPr>
      <t>безопасности жизнедеятельности;</t>
    </r>
  </si>
  <si>
    <r>
      <rPr>
        <sz val="14"/>
        <rFont val="Times New Roman"/>
        <family val="1"/>
      </rPr>
      <t>математики;</t>
    </r>
  </si>
  <si>
    <r>
      <rPr>
        <sz val="14"/>
        <rFont val="Times New Roman"/>
        <family val="1"/>
      </rPr>
      <t>русского языка и литературы;</t>
    </r>
  </si>
  <si>
    <r>
      <rPr>
        <sz val="14"/>
        <rFont val="Times New Roman"/>
        <family val="1"/>
      </rPr>
      <t>Спортивный комплекс:</t>
    </r>
  </si>
  <si>
    <r>
      <rPr>
        <sz val="14"/>
        <rFont val="Times New Roman"/>
        <family val="1"/>
      </rPr>
      <t>спортивные площадки (2), тренажерный зал;</t>
    </r>
  </si>
  <si>
    <r>
      <rPr>
        <sz val="14"/>
        <rFont val="Times New Roman"/>
        <family val="1"/>
      </rPr>
      <t>стрелковый тир (электронный);</t>
    </r>
  </si>
  <si>
    <r>
      <rPr>
        <sz val="14"/>
        <rFont val="Times New Roman"/>
        <family val="1"/>
      </rPr>
      <t>Залы:</t>
    </r>
  </si>
  <si>
    <r>
      <rPr>
        <sz val="14"/>
        <rFont val="Times New Roman"/>
        <family val="1"/>
      </rPr>
      <t>библиотека, читальный зал с выходом в сеть Интернет;</t>
    </r>
  </si>
  <si>
    <r>
      <rPr>
        <sz val="14"/>
        <rFont val="Times New Roman"/>
        <family val="1"/>
      </rPr>
      <t>актовый зал</t>
    </r>
  </si>
  <si>
    <r>
      <rPr>
        <b/>
        <sz val="14"/>
        <rFont val="Times New Roman"/>
        <family val="1"/>
      </rPr>
      <t>4.  Пояснительная записка</t>
    </r>
  </si>
  <si>
    <r>
      <rPr>
        <b/>
        <sz val="14"/>
        <rFont val="Times New Roman"/>
        <family val="1"/>
      </rPr>
      <t>4.1. Нормативная база реализации программы подготовки специалистов</t>
    </r>
  </si>
  <si>
    <r>
      <rPr>
        <b/>
        <sz val="14"/>
        <rFont val="Times New Roman"/>
        <family val="1"/>
      </rPr>
      <t>среднего звена</t>
    </r>
  </si>
  <si>
    <r>
      <rPr>
        <sz val="14"/>
        <rFont val="Times New Roman"/>
        <family val="1"/>
      </rPr>
      <t>Настоящий   учебный   план   государственного   бюджетного   образовательного</t>
    </r>
  </si>
  <si>
    <r>
      <rPr>
        <sz val="14"/>
        <rFont val="Times New Roman"/>
        <family val="1"/>
      </rPr>
      <t>учреждения среднего профессионального образования «Саянский медицинский колледж» разработан на основе: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</si>
  <si>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федерального  государственного  образовательного  стандарта  среднего профессионального   образования,   утвержденного   приказом   Министерства образования и науки РФ № 502 от 12.05.2014 г. по   специальности 34.02.01 Сестринское      дело,      зарегистрированного      Министерством      юстиции (рег.№32766 от 16.08.2014г);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</si>
  <si>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письмо  Департамента  государственной  политики  в  сфере  подготовки рабочих  кадров  и  ДПО  Министерства образования  и  науки  РФ №06-259  от 17.03.2015г.  «Рекомендации  по   организации   получения  среднего  общего образования   в   пределах   освоения   образовательных   программ   среднего профессионально    образования    в    пределах    освоения    образовательных программ   среднего   профессионального   образования   на   базе   основного общего  образования  с  учетом  требований  федеральных  государственных образовательных  стандартов  и  получаемой  профессии  или  специальности среднего профессионального образования»;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</si>
  <si>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приказа   Министерства образования и науки №1580 от 15.12.2014г. «О внесении      изменений      в      порядок      организации      и      осуществления образовательной  деятельности  по  образовательным  программам  среднего профессионального   образования   утвержденный   Приказом   Министерства образования и науки Российской Федерации от 14 июня 2013г. №464»;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</si>
  <si>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примерных    программ    учебных    дисциплин    и    профессиональных модулей.</t>
    </r>
  </si>
  <si>
    <r>
      <rPr>
        <b/>
        <sz val="14"/>
        <rFont val="Times New Roman"/>
        <family val="1"/>
      </rPr>
      <t>4.2.    Организация учебного процесса и режим занятий</t>
    </r>
  </si>
  <si>
    <r>
      <rPr>
        <sz val="14"/>
        <rFont val="Times New Roman"/>
        <family val="1"/>
      </rPr>
      <t>Срок   получения   среднего    профессионального    образования    программы</t>
    </r>
  </si>
  <si>
    <r>
      <rPr>
        <sz val="14"/>
        <rFont val="Times New Roman"/>
        <family val="1"/>
      </rPr>
      <t>подготовки специалистов среднего звена (далее - ППССЗ) базовой подготовки на базе основного общего образования – 3 года 10 месяцев.</t>
    </r>
  </si>
  <si>
    <r>
      <rPr>
        <sz val="14"/>
        <rFont val="Times New Roman"/>
        <family val="1"/>
      </rPr>
      <t>Начало  учебного  года  –  01  сентября,  окончание  определяется  календарным учебным графиком по конкретному курсу обучения.</t>
    </r>
  </si>
  <si>
    <r>
      <rPr>
        <sz val="14"/>
        <rFont val="Times New Roman"/>
        <family val="1"/>
      </rPr>
      <t>Обязательный  объем  учебной  нагрузки  36  часов  в  неделю,  максимальная учебная нагрузка составляет 54 часа и включает в себя все виды аудиторной и внеаудиторной учебной работы.</t>
    </r>
  </si>
  <si>
    <r>
      <rPr>
        <sz val="14"/>
        <rFont val="Times New Roman"/>
        <family val="1"/>
      </rPr>
      <t>Продолжительность   одного   учебного   часа   –   45   минут,   предусмотрена группировка  их  парами.  Теоретическое  занятие  –  45-90  мин.,  практическое  – 90-180-270 мин. Для проведения практических занятий учебная группа делится на подгруппы.</t>
    </r>
  </si>
  <si>
    <r>
      <rPr>
        <sz val="14"/>
        <rFont val="Times New Roman"/>
        <family val="1"/>
      </rPr>
      <t>Общая  продолжительность  каникул  составляет  8-11  недель,  в  том  числе  не</t>
    </r>
  </si>
  <si>
    <r>
      <rPr>
        <sz val="14"/>
        <rFont val="Times New Roman"/>
        <family val="1"/>
      </rPr>
      <t>менее 2-х недель в зимний период.</t>
    </r>
  </si>
  <si>
    <r>
      <rPr>
        <sz val="14"/>
        <rFont val="Times New Roman"/>
        <family val="1"/>
      </rPr>
      <t>Дисциплина    «Физическая    культура»    на    II    и    последующих    курсах предусматривает  еженедельно  2  часа  обязательных  аудиторных  занятий  и  2 часа самостоятельной работы (за счет различных форм внеаудиторных занятий в спортивных клубах, секциях).</t>
    </r>
  </si>
  <si>
    <r>
      <rPr>
        <sz val="14"/>
        <rFont val="Times New Roman"/>
        <family val="1"/>
      </rPr>
      <t>Консультации предусматриваются из расчета 4 часа на одного обучающегося на каждый учебный год.</t>
    </r>
  </si>
  <si>
    <r>
      <rPr>
        <sz val="14"/>
        <rFont val="Times New Roman"/>
        <family val="1"/>
      </rPr>
      <t>ППССЗ  по  специальности  предусматривает  изучение  следующих  учебных циклов:</t>
    </r>
  </si>
  <si>
    <r>
      <rPr>
        <sz val="14"/>
        <rFont val="Times New Roman"/>
        <family val="1"/>
      </rPr>
      <t>1. Общеобразовательный    учебный    цикл    состоит    из    8    базовых,    3-х профильных и 1 дополнительной учебной дисциплин;</t>
    </r>
  </si>
  <si>
    <r>
      <rPr>
        <sz val="14"/>
        <rFont val="Times New Roman"/>
        <family val="1"/>
      </rPr>
      <t>2. Общий гуманитарный и социально-экономический учебный цикл состоит из 4-х учебных дисциплин;</t>
    </r>
  </si>
  <si>
    <r>
      <rPr>
        <sz val="14"/>
        <rFont val="Times New Roman"/>
        <family val="1"/>
      </rPr>
      <t>3. Математический    и    общий      естественнонаучный      учебный      цикл состоит из 2-х учебных дисциплин;</t>
    </r>
  </si>
  <si>
    <r>
      <rPr>
        <sz val="14"/>
        <rFont val="Times New Roman"/>
        <family val="1"/>
      </rPr>
      <t>4. Профессиональный учебный цикл состоит из 11 общепрофессиональных дисциплин и 4-х профессиональных модулей.</t>
    </r>
  </si>
  <si>
    <r>
      <rPr>
        <sz val="14"/>
        <rFont val="Times New Roman"/>
        <family val="1"/>
      </rPr>
      <t>Общее количество учебных дисциплин – 29, в составе 4-х профессиональных модулей – 10 междисциплинарных курсов.</t>
    </r>
  </si>
  <si>
    <r>
      <rPr>
        <sz val="14"/>
        <rFont val="Times New Roman"/>
        <family val="1"/>
      </rPr>
      <t>Срок   получения   СПО   по   ППССЗ   базовой   подготовки   в   очной   форме обучения составляет 199 недель, в том числе: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</si>
  <si>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Обучение по учебным циклам                                               </t>
    </r>
    <r>
      <rPr>
        <vertAlign val="superscript"/>
        <sz val="14"/>
        <rFont val="Times New Roman"/>
        <family val="1"/>
      </rPr>
      <t>126 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</si>
  <si>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Учебная практика                                                                    </t>
    </r>
    <r>
      <rPr>
        <vertAlign val="superscript"/>
        <sz val="14"/>
        <rFont val="Times New Roman"/>
        <family val="1"/>
      </rPr>
      <t>11 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</si>
  <si>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Производственная практика (по профилю</t>
    </r>
  </si>
  <si>
    <r>
      <rPr>
        <sz val="14"/>
        <rFont val="Times New Roman"/>
        <family val="1"/>
      </rPr>
      <t xml:space="preserve">специальности)                                                                         </t>
    </r>
    <r>
      <rPr>
        <vertAlign val="superscript"/>
        <sz val="14"/>
        <rFont val="Times New Roman"/>
        <family val="1"/>
      </rPr>
      <t>12 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</si>
  <si>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Производственная практика (преддипломная)                      </t>
    </r>
    <r>
      <rPr>
        <vertAlign val="superscript"/>
        <sz val="14"/>
        <rFont val="Times New Roman"/>
        <family val="1"/>
      </rPr>
      <t>4 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</si>
  <si>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Промежуточная аттестация                                                      </t>
    </r>
    <r>
      <rPr>
        <vertAlign val="superscript"/>
        <sz val="14"/>
        <rFont val="Times New Roman"/>
        <family val="1"/>
      </rPr>
      <t>7нед.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</si>
  <si>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Государственная итоговая аттестация                                    </t>
    </r>
    <r>
      <rPr>
        <vertAlign val="superscript"/>
        <sz val="14"/>
        <rFont val="Times New Roman"/>
        <family val="1"/>
      </rPr>
      <t>6 нед.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</si>
  <si>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Каникулы                                                                                  </t>
    </r>
    <r>
      <rPr>
        <vertAlign val="superscript"/>
        <sz val="14"/>
        <rFont val="Times New Roman"/>
        <family val="1"/>
      </rPr>
      <t>33 нед.</t>
    </r>
  </si>
  <si>
    <r>
      <rPr>
        <sz val="14"/>
        <rFont val="Times New Roman"/>
        <family val="1"/>
      </rPr>
      <t>Практические  занятия  как  составная  часть  профессионального  учебного цикла  проводятся  в  виде  доклинического  фантомного  курса  в  специально оборудованных кабинетах    образовательного учреждения. Учебная практика и производственная   практика   (по   профилю   специальности)   проводятся   при освоении    обучающимися    профессиональных    и    общих    компетенций    и реализуются     как     концентрированно     в     несколько     периодов,     так     и рассредоточено, чередуясь с теоретическими занятиями.</t>
    </r>
  </si>
  <si>
    <r>
      <rPr>
        <sz val="14"/>
        <rFont val="Times New Roman"/>
        <family val="1"/>
      </rPr>
      <t>Производственная   практика   проводится   в   организациях,   направление деятельности которых соответствует профилю подготовки обучающихся:</t>
    </r>
  </si>
  <si>
    <r>
      <rPr>
        <sz val="14"/>
        <rFont val="Times New Roman"/>
        <family val="1"/>
      </rPr>
      <t>ОГБУЗ «Саянская городская больница»; ОГБУЗ «Зиминская районная больница»; ОГБУЗ «Куйтунская ЦРБ»;</t>
    </r>
  </si>
  <si>
    <r>
      <rPr>
        <sz val="14"/>
        <rFont val="Times New Roman"/>
        <family val="1"/>
      </rPr>
      <t>ОГБУЗ «Заларинская ЦРБ»; ОГБУЗ «Нукутская ЦРБ».</t>
    </r>
  </si>
  <si>
    <r>
      <rPr>
        <sz val="14"/>
        <rFont val="Times New Roman"/>
        <family val="1"/>
      </rPr>
      <t>Учебная практика предусмотрена на 2-4 курсах.</t>
    </r>
  </si>
  <si>
    <r>
      <rPr>
        <b/>
        <i/>
        <sz val="14"/>
        <rFont val="Times New Roman"/>
        <family val="1"/>
      </rPr>
      <t>Курс</t>
    </r>
  </si>
  <si>
    <r>
      <rPr>
        <b/>
        <i/>
        <sz val="14"/>
        <rFont val="Times New Roman"/>
        <family val="1"/>
      </rPr>
      <t>Се- местр</t>
    </r>
  </si>
  <si>
    <r>
      <rPr>
        <b/>
        <i/>
        <sz val="14"/>
        <rFont val="Times New Roman"/>
        <family val="1"/>
      </rPr>
      <t>Профессиональный модуль</t>
    </r>
  </si>
  <si>
    <r>
      <rPr>
        <b/>
        <i/>
        <sz val="14"/>
        <rFont val="Times New Roman"/>
        <family val="1"/>
      </rPr>
      <t>Междисциплинарный курс</t>
    </r>
  </si>
  <si>
    <r>
      <rPr>
        <b/>
        <i/>
        <sz val="14"/>
        <rFont val="Times New Roman"/>
        <family val="1"/>
      </rPr>
      <t>Количество недель/ часов</t>
    </r>
  </si>
  <si>
    <r>
      <rPr>
        <sz val="14"/>
        <rFont val="Times New Roman"/>
        <family val="1"/>
      </rPr>
      <t>ПМ.04. Выполнение работ по профессии Младшая медицинская сестра по уходу за больными</t>
    </r>
  </si>
  <si>
    <r>
      <rPr>
        <sz val="14"/>
        <rFont val="Times New Roman"/>
        <family val="1"/>
      </rPr>
      <t>МДК.04.02. Безопасная среда для пациента и персонала</t>
    </r>
  </si>
  <si>
    <r>
      <rPr>
        <sz val="14"/>
        <rFont val="Times New Roman"/>
        <family val="1"/>
      </rPr>
      <t>1 нед/ 36ч</t>
    </r>
  </si>
  <si>
    <r>
      <rPr>
        <sz val="14"/>
        <rFont val="Times New Roman"/>
        <family val="1"/>
      </rPr>
      <t>МДК.04.03. Технология оказания медицинских услуг</t>
    </r>
  </si>
  <si>
    <r>
      <rPr>
        <sz val="14"/>
        <rFont val="Times New Roman"/>
        <family val="1"/>
      </rPr>
      <t>ПМ.01. Проведение профилактических мероприятий</t>
    </r>
  </si>
  <si>
    <r>
      <rPr>
        <sz val="14"/>
        <rFont val="Times New Roman"/>
        <family val="1"/>
      </rPr>
      <t>МДК.01.01. Здоровый человек и его окружение</t>
    </r>
  </si>
  <si>
    <r>
      <rPr>
        <sz val="14"/>
        <rFont val="Times New Roman"/>
        <family val="1"/>
      </rPr>
      <t>МДК.01.03. Сестринское дело в системе первичной медико- санитарная помощи населению</t>
    </r>
  </si>
  <si>
    <r>
      <rPr>
        <sz val="14"/>
        <rFont val="Times New Roman"/>
        <family val="1"/>
      </rPr>
      <t>ПМ.02. Участие в лечебно- диагностическом и реабилитационном процессах</t>
    </r>
  </si>
  <si>
    <r>
      <rPr>
        <sz val="14"/>
        <rFont val="Times New Roman"/>
        <family val="1"/>
      </rPr>
      <t>МДК.02.01. Сестринский уход при различных заболеваниях и состояниях (сестринская помощь в хирургии)</t>
    </r>
  </si>
  <si>
    <r>
      <rPr>
        <sz val="14"/>
        <rFont val="Times New Roman"/>
        <family val="1"/>
      </rPr>
      <t>МДК.02.01. Сестринский уход при различных заболеваниях и состояниях (сестринская помощь детям)</t>
    </r>
  </si>
  <si>
    <r>
      <rPr>
        <sz val="14"/>
        <rFont val="Times New Roman"/>
        <family val="1"/>
      </rPr>
      <t>МДК.02.01. Сестринский уход при различных заболеваниях и состояниях (сестринская помощь в акушерстве  и при патологии репродуктивной системы мужчин и женщин)</t>
    </r>
  </si>
  <si>
    <r>
      <rPr>
        <sz val="14"/>
        <rFont val="Times New Roman"/>
        <family val="1"/>
      </rPr>
      <t>МДК.02.01. Сестринский уход при различных заболеваниях и состояниях (сестринская помощь в терапии)</t>
    </r>
  </si>
  <si>
    <r>
      <rPr>
        <sz val="14"/>
        <rFont val="Times New Roman"/>
        <family val="1"/>
      </rPr>
      <t>ПМ.02. Участие в лечебно- диагностическом и</t>
    </r>
  </si>
  <si>
    <r>
      <rPr>
        <sz val="14"/>
        <rFont val="Times New Roman"/>
        <family val="1"/>
      </rPr>
      <t>МДК.02.01. Сестринский уход при различных</t>
    </r>
  </si>
  <si>
    <r>
      <rPr>
        <sz val="14"/>
        <rFont val="Times New Roman"/>
        <family val="1"/>
      </rPr>
      <t>реабилитационном процессах</t>
    </r>
  </si>
  <si>
    <r>
      <rPr>
        <sz val="14"/>
        <rFont val="Times New Roman"/>
        <family val="1"/>
      </rPr>
      <t>заболеваниях и состояниях (сестринская помощь при инфекционных заболеваниях)</t>
    </r>
  </si>
  <si>
    <r>
      <rPr>
        <sz val="14"/>
        <rFont val="Times New Roman"/>
        <family val="1"/>
      </rPr>
      <t>МДК.02.02. Основы реабилитации</t>
    </r>
  </si>
  <si>
    <r>
      <rPr>
        <sz val="14"/>
        <rFont val="Times New Roman"/>
        <family val="1"/>
      </rPr>
      <t>ПМ.03. Оказание доврачебной медицинской помощи при неотложных и экстремальных состояниях</t>
    </r>
  </si>
  <si>
    <r>
      <rPr>
        <sz val="14"/>
        <rFont val="Times New Roman"/>
        <family val="1"/>
      </rPr>
      <t>МДК.03.01. Основы реаниматологии МДК.03.02. Медицина катастроф</t>
    </r>
  </si>
  <si>
    <r>
      <rPr>
        <sz val="14"/>
        <rFont val="Times New Roman"/>
        <family val="1"/>
      </rPr>
      <t>ИТОГО:</t>
    </r>
  </si>
  <si>
    <r>
      <rPr>
        <sz val="14"/>
        <rFont val="Times New Roman"/>
        <family val="1"/>
      </rPr>
      <t>11 нед/ 396ч</t>
    </r>
  </si>
  <si>
    <r>
      <rPr>
        <sz val="14"/>
        <rFont val="Times New Roman"/>
        <family val="1"/>
      </rPr>
      <t>При  соблюдении  ограничений  на  количество  зачетов  текущий  контроль  в</t>
    </r>
  </si>
  <si>
    <r>
      <rPr>
        <sz val="14"/>
        <rFont val="Times New Roman"/>
        <family val="1"/>
      </rPr>
      <t>форме наблюдения и оценки выполнения практических действий в реальных и моделируемых   условиях,   правильности   ведения   учебной   и   медицинской документации, решения проблемно-ситуационных задач в зависимости от МДК осуществляется по учебным практикам по: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</si>
  <si>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МДК.02.01. Сестринский уход при различных заболеваниях и состояниях (Сестринская  помощь  детям,  Сестринская  помощь  в  акушерстве  и  при патологии  репродуктивной  системы,  Сестринская  помощь  в  терапии, Сестринская помощь при инфекционных заболеваниях);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</si>
  <si>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МДК.02.02. Основы реабилитации;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</si>
  <si>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МДК.03.01. Основы реаниматологии, МДК.03.02. Медицина катастроф;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</si>
  <si>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МДК.04.03. Безопасная среда для пациентов и персонала.</t>
    </r>
  </si>
  <si>
    <r>
      <rPr>
        <sz val="14"/>
        <rFont val="Times New Roman"/>
        <family val="1"/>
      </rPr>
      <t>Производственная практика представлена в виде практики по профилю специальности и преддипломной.</t>
    </r>
  </si>
  <si>
    <r>
      <rPr>
        <b/>
        <i/>
        <sz val="14"/>
        <rFont val="Times New Roman"/>
        <family val="1"/>
      </rPr>
      <t>Семес тр</t>
    </r>
  </si>
  <si>
    <r>
      <rPr>
        <b/>
        <i/>
        <sz val="14"/>
        <rFont val="Times New Roman"/>
        <family val="1"/>
      </rPr>
      <t>Количество недель\часов</t>
    </r>
  </si>
  <si>
    <r>
      <rPr>
        <sz val="14"/>
        <rFont val="Times New Roman"/>
        <family val="1"/>
      </rPr>
      <t xml:space="preserve">МДК.04.02. Теория и практика сестринского дела
</t>
    </r>
    <r>
      <rPr>
        <sz val="14"/>
        <rFont val="Times New Roman"/>
        <family val="1"/>
      </rPr>
      <t>МДК 04.02. Безопасная среда для пациента МДК.04.03 Технология оказания медицинских услуг</t>
    </r>
  </si>
  <si>
    <r>
      <rPr>
        <sz val="14"/>
        <rFont val="Times New Roman"/>
        <family val="1"/>
      </rPr>
      <t>2 нед/ 72ч</t>
    </r>
  </si>
  <si>
    <r>
      <rPr>
        <sz val="14"/>
        <rFont val="Times New Roman"/>
        <family val="1"/>
      </rPr>
      <t>ПМ.01. Проведение профилактических</t>
    </r>
  </si>
  <si>
    <r>
      <rPr>
        <sz val="14"/>
        <rFont val="Times New Roman"/>
        <family val="1"/>
      </rPr>
      <t>МДК.01.03. Сестринское дело в системе</t>
    </r>
  </si>
  <si>
    <r>
      <rPr>
        <sz val="14"/>
        <rFont val="Times New Roman"/>
        <family val="1"/>
      </rPr>
      <t>мероприятий</t>
    </r>
  </si>
  <si>
    <r>
      <rPr>
        <sz val="14"/>
        <rFont val="Times New Roman"/>
        <family val="1"/>
      </rPr>
      <t>первичной медико- санитарная помощи населению</t>
    </r>
  </si>
  <si>
    <r>
      <rPr>
        <sz val="14"/>
        <rFont val="Times New Roman"/>
        <family val="1"/>
      </rPr>
      <t>12 нед/ 432ч</t>
    </r>
  </si>
  <si>
    <r>
      <rPr>
        <sz val="14"/>
        <rFont val="Times New Roman"/>
        <family val="1"/>
      </rPr>
      <t>Производственная практика (преддипломная)</t>
    </r>
  </si>
  <si>
    <r>
      <rPr>
        <sz val="14"/>
        <rFont val="Times New Roman"/>
        <family val="1"/>
      </rPr>
      <t>4 нед/ 144ч</t>
    </r>
  </si>
  <si>
    <r>
      <rPr>
        <sz val="14"/>
        <rFont val="Times New Roman"/>
        <family val="1"/>
      </rPr>
      <t>Формой         аттестации         производственной         практики         является</t>
    </r>
  </si>
  <si>
    <r>
      <rPr>
        <sz val="14"/>
        <rFont val="Times New Roman"/>
        <family val="1"/>
      </rPr>
      <t>дифференцированный зачет.</t>
    </r>
  </si>
  <si>
    <r>
      <rPr>
        <sz val="14"/>
        <rFont val="Times New Roman"/>
        <family val="1"/>
      </rPr>
      <t>Преддипломная   практика   направлена   на   углубление   первоначального профессионального опыта, развитие общих и профессиональных компетенций, проверку     их     готовности     к     самостоятельной     трудовой     деятельности, выполнению дипломной работы.</t>
    </r>
  </si>
  <si>
    <r>
      <rPr>
        <b/>
        <sz val="14"/>
        <rFont val="Times New Roman"/>
        <family val="1"/>
      </rPr>
      <t>4.3. Общеобразовательный учебный цикл</t>
    </r>
  </si>
  <si>
    <r>
      <rPr>
        <b/>
        <sz val="14"/>
        <rFont val="Times New Roman"/>
        <family val="1"/>
      </rPr>
      <t>Учебный план при очной форме получения среднего общего образования составляет 52 недели в том числе:</t>
    </r>
  </si>
  <si>
    <r>
      <rPr>
        <sz val="14"/>
        <rFont val="Times New Roman"/>
        <family val="1"/>
      </rPr>
      <t>Теоретическое обучение                                                                    39 нед.</t>
    </r>
  </si>
  <si>
    <r>
      <rPr>
        <sz val="14"/>
        <rFont val="Times New Roman"/>
        <family val="1"/>
      </rPr>
      <t>Промежуточная аттестация Каникулы</t>
    </r>
  </si>
  <si>
    <r>
      <rPr>
        <sz val="14"/>
        <rFont val="Times New Roman"/>
        <family val="1"/>
      </rPr>
      <t>2 нед. 11нед.</t>
    </r>
  </si>
  <si>
    <r>
      <rPr>
        <sz val="14"/>
        <rFont val="Times New Roman"/>
        <family val="1"/>
      </rPr>
      <t xml:space="preserve">Итого
</t>
    </r>
    <r>
      <rPr>
        <sz val="14"/>
        <rFont val="Times New Roman"/>
        <family val="1"/>
      </rPr>
      <t>Учебное   время,   отведенное</t>
    </r>
  </si>
  <si>
    <r>
      <rPr>
        <sz val="14"/>
        <rFont val="Times New Roman"/>
        <family val="1"/>
      </rPr>
      <t>на</t>
    </r>
  </si>
  <si>
    <r>
      <rPr>
        <sz val="14"/>
        <rFont val="Times New Roman"/>
        <family val="1"/>
      </rPr>
      <t>теоретическое</t>
    </r>
  </si>
  <si>
    <r>
      <rPr>
        <sz val="14"/>
        <rFont val="Times New Roman"/>
        <family val="1"/>
      </rPr>
      <t xml:space="preserve">52 нед.
</t>
    </r>
    <r>
      <rPr>
        <sz val="14"/>
        <rFont val="Times New Roman"/>
        <family val="1"/>
      </rPr>
      <t>обучение   (1404    часа)</t>
    </r>
  </si>
  <si>
    <r>
      <rPr>
        <sz val="14"/>
        <rFont val="Times New Roman"/>
        <family val="1"/>
      </rPr>
      <t>распределено  на  учебные  дисциплины  общие  и  по  выбору  из  обязательных</t>
    </r>
  </si>
  <si>
    <r>
      <rPr>
        <sz val="14"/>
        <rFont val="Times New Roman"/>
        <family val="1"/>
      </rPr>
      <t>предметных   областей,   изучаемые   на   базовом   и   профильном   уровнях,   и дополнительные по выбору обучающихся.</t>
    </r>
  </si>
  <si>
    <r>
      <rPr>
        <sz val="14"/>
        <rFont val="Times New Roman"/>
        <family val="1"/>
      </rPr>
      <t>Общеобразовательный         учебный         цикл                 сформирован         из общеобразовательных учебных дисциплин:</t>
    </r>
  </si>
  <si>
    <r>
      <rPr>
        <sz val="14"/>
        <rFont val="Times New Roman"/>
        <family val="1"/>
      </rPr>
      <t>6 общих:</t>
    </r>
  </si>
  <si>
    <r>
      <rPr>
        <sz val="14"/>
        <rFont val="Times New Roman"/>
        <family val="1"/>
      </rPr>
      <t>- Русский язык и литература;</t>
    </r>
  </si>
  <si>
    <r>
      <rPr>
        <sz val="14"/>
        <rFont val="Times New Roman"/>
        <family val="1"/>
      </rPr>
      <t>- Иностранный язык;</t>
    </r>
  </si>
  <si>
    <r>
      <rPr>
        <sz val="14"/>
        <rFont val="Times New Roman"/>
        <family val="1"/>
      </rPr>
      <t>- Математика: алгебра и начала математического анализа: геометрия;</t>
    </r>
  </si>
  <si>
    <r>
      <rPr>
        <sz val="14"/>
        <rFont val="Times New Roman"/>
        <family val="1"/>
      </rPr>
      <t>- История;</t>
    </r>
  </si>
  <si>
    <r>
      <rPr>
        <sz val="14"/>
        <rFont val="Times New Roman"/>
        <family val="1"/>
      </rPr>
      <t>- Физическая культура;</t>
    </r>
  </si>
  <si>
    <r>
      <rPr>
        <sz val="14"/>
        <rFont val="Times New Roman"/>
        <family val="1"/>
      </rPr>
      <t>- ОБЖ.</t>
    </r>
  </si>
  <si>
    <r>
      <rPr>
        <sz val="14"/>
        <rFont val="Times New Roman"/>
        <family val="1"/>
      </rPr>
      <t>По выбору из обязательных предметных областей 2 учебные дисциплины:</t>
    </r>
  </si>
  <si>
    <r>
      <rPr>
        <sz val="14"/>
        <rFont val="Times New Roman"/>
        <family val="1"/>
      </rPr>
      <t>- Физика;</t>
    </r>
  </si>
  <si>
    <r>
      <rPr>
        <sz val="14"/>
        <rFont val="Times New Roman"/>
        <family val="1"/>
      </rPr>
      <t>- Обществознание (включая экономику и право). Профильные общеобразовательные учебные дисциплины:</t>
    </r>
  </si>
  <si>
    <r>
      <rPr>
        <sz val="14"/>
        <rFont val="Times New Roman"/>
        <family val="1"/>
      </rPr>
      <t>- Информатика;</t>
    </r>
  </si>
  <si>
    <r>
      <rPr>
        <sz val="14"/>
        <rFont val="Times New Roman"/>
        <family val="1"/>
      </rPr>
      <t>- Химия;</t>
    </r>
  </si>
  <si>
    <r>
      <rPr>
        <sz val="14"/>
        <rFont val="Times New Roman"/>
        <family val="1"/>
      </rPr>
      <t>- Биология.</t>
    </r>
  </si>
  <si>
    <r>
      <rPr>
        <sz val="14"/>
        <rFont val="Times New Roman"/>
        <family val="1"/>
      </rPr>
      <t>Общие  и  по  выбору  общеобразовательные  дисциплины  сформированы  из обязательных предметных областей:</t>
    </r>
  </si>
  <si>
    <r>
      <rPr>
        <sz val="14"/>
        <rFont val="Times New Roman"/>
        <family val="1"/>
      </rPr>
      <t>- Филология;</t>
    </r>
  </si>
  <si>
    <r>
      <rPr>
        <sz val="14"/>
        <rFont val="Times New Roman"/>
        <family val="1"/>
      </rPr>
      <t>- Общественные науки;</t>
    </r>
  </si>
  <si>
    <r>
      <rPr>
        <sz val="14"/>
        <rFont val="Times New Roman"/>
        <family val="1"/>
      </rPr>
      <t>- Математика и информатика;</t>
    </r>
  </si>
  <si>
    <r>
      <rPr>
        <sz val="14"/>
        <rFont val="Times New Roman"/>
        <family val="1"/>
      </rPr>
      <t>- Естественные науки;</t>
    </r>
  </si>
  <si>
    <r>
      <rPr>
        <sz val="14"/>
        <rFont val="Times New Roman"/>
        <family val="1"/>
      </rPr>
      <t>- Физическая культура, экология и безопасность жизнедеятельности.</t>
    </r>
  </si>
  <si>
    <r>
      <rPr>
        <sz val="14"/>
        <rFont val="Times New Roman"/>
        <family val="1"/>
      </rPr>
      <t>Всего в учебном плане общеобразовательный учебный цикл состоит из 12 учебных дисциплин:</t>
    </r>
  </si>
  <si>
    <r>
      <rPr>
        <sz val="14"/>
        <rFont val="Times New Roman"/>
        <family val="1"/>
      </rPr>
      <t>Базовых – 8:</t>
    </r>
  </si>
  <si>
    <r>
      <rPr>
        <sz val="14"/>
        <rFont val="Times New Roman"/>
        <family val="1"/>
      </rPr>
      <t>- Математика: алгебра и начала математического анализа; геометрия;</t>
    </r>
  </si>
  <si>
    <r>
      <rPr>
        <sz val="14"/>
        <rFont val="Times New Roman"/>
        <family val="1"/>
      </rPr>
      <t>- ОБЖ;</t>
    </r>
  </si>
  <si>
    <r>
      <rPr>
        <sz val="14"/>
        <rFont val="Times New Roman"/>
        <family val="1"/>
      </rPr>
      <t>- Обществознание. Профильных – 3:</t>
    </r>
  </si>
  <si>
    <r>
      <rPr>
        <sz val="14"/>
        <rFont val="Times New Roman"/>
        <family val="1"/>
      </rPr>
      <t>Дополнительные по выбору обучающегося - 1:</t>
    </r>
  </si>
  <si>
    <r>
      <rPr>
        <sz val="14"/>
        <rFont val="Times New Roman"/>
        <family val="1"/>
      </rPr>
      <t>- Введение в специальность.</t>
    </r>
  </si>
  <si>
    <r>
      <rPr>
        <sz val="14"/>
        <rFont val="Times New Roman"/>
        <family val="1"/>
      </rPr>
      <t>При  формировании  учебного  плана  общеобразовательного  учебного  цикла особое внимание уделено следующим нормам нагрузки: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</si>
  <si>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общая продолжительность каникул составляет 11 недель в учебном году: из них 9 недель в летний период и 2 недели в зимний;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</si>
  <si>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дисциплины, имеющие распределение учебной нагрузки 3 часа в неделю (русский язык и литература, иностранный язык, история, обществознание, физическая культура) в расписании оформляются по 2 – 4 часа.</t>
    </r>
  </si>
  <si>
    <r>
      <rPr>
        <sz val="14"/>
        <rFont val="Times New Roman"/>
        <family val="1"/>
      </rPr>
      <t>Промежуточная   аттестация   обучающихся   проводится   в   форме   зачётов, дифференцированных зачетов, экзаменов.</t>
    </r>
  </si>
  <si>
    <r>
      <rPr>
        <sz val="14"/>
        <rFont val="Times New Roman"/>
        <family val="1"/>
      </rPr>
      <t>Объем  времени,  отведенный  на  промежуточную  аттестацию,  составляет  2 недели.</t>
    </r>
  </si>
  <si>
    <r>
      <rPr>
        <sz val="14"/>
        <rFont val="Times New Roman"/>
        <family val="1"/>
      </rPr>
      <t>Количество экзаменов – 3 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</si>
  <si>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русский язык и литература;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</si>
  <si>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математика: алгебра и начала математического анализа;геометрия;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</si>
  <si>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биология.</t>
    </r>
  </si>
  <si>
    <r>
      <rPr>
        <sz val="14"/>
        <rFont val="Times New Roman"/>
        <family val="1"/>
      </rPr>
      <t>Количество дифференцированных зачетов – 8, зачетов - 2.</t>
    </r>
  </si>
  <si>
    <r>
      <rPr>
        <sz val="14"/>
        <rFont val="Times New Roman"/>
        <family val="1"/>
      </rPr>
      <t>Текущий контроль  успеваемости проводится в пределах учебного времени, отведенного  на  соответствующую  учебную  дисциплину,  как  традиционными, так и инновационными методами, включая компьютерные технологии.</t>
    </r>
  </si>
  <si>
    <r>
      <rPr>
        <b/>
        <sz val="14"/>
        <rFont val="Times New Roman"/>
        <family val="1"/>
      </rPr>
      <t>4.4. Формирование вариативной части</t>
    </r>
  </si>
  <si>
    <r>
      <rPr>
        <sz val="14"/>
        <rFont val="Times New Roman"/>
        <family val="1"/>
      </rPr>
      <t>Обязательная  часть ППССЗ по учебным  циклам   составляет  около 70% от</t>
    </r>
  </si>
  <si>
    <r>
      <rPr>
        <sz val="14"/>
        <rFont val="Times New Roman"/>
        <family val="1"/>
      </rPr>
      <t>общего  объема  времени,  вариативная  часть  -  около  30%,  что  составляет  936 часов  от  общего  объема  времени   –  3132  часа  (без  общеобразовательного учебного цикла).</t>
    </r>
  </si>
  <si>
    <r>
      <rPr>
        <sz val="14"/>
        <rFont val="Times New Roman"/>
        <family val="1"/>
      </rPr>
      <t>Вариативная часть расширяет и углубляет объем подготовки, определяемой содержанием    обязательной    части,    умений,    знаний,    необходимых    для обеспечения  конкурентоспособности выпускников в соответствии с запросами регионального рынка труда и возможностями продолжения образования.</t>
    </r>
  </si>
  <si>
    <r>
      <rPr>
        <sz val="14"/>
        <rFont val="Times New Roman"/>
        <family val="1"/>
      </rPr>
      <t>936   часов   вариативной   части   использованы   на   увеличение   времени обязательной      части      ППССЗ      и      распределены      на      дисциплины      и профессиональные модули:</t>
    </r>
  </si>
  <si>
    <r>
      <rPr>
        <sz val="14"/>
        <rFont val="Times New Roman"/>
        <family val="1"/>
      </rPr>
      <t>- учебного цикла ОГСЭ – 10 часов;</t>
    </r>
  </si>
  <si>
    <r>
      <rPr>
        <sz val="14"/>
        <rFont val="Times New Roman"/>
        <family val="1"/>
      </rPr>
      <t>- учебного цикла ЕН – 70 часов;</t>
    </r>
  </si>
  <si>
    <r>
      <rPr>
        <sz val="14"/>
        <rFont val="Times New Roman"/>
        <family val="1"/>
      </rPr>
      <t>- профессионального учебного цикла – 856 часов, в том числе:</t>
    </r>
  </si>
  <si>
    <r>
      <rPr>
        <sz val="14"/>
        <rFont val="Times New Roman"/>
        <family val="1"/>
      </rPr>
      <t>-  общепрофессиональных дисциплин –  214 часов;</t>
    </r>
  </si>
  <si>
    <r>
      <rPr>
        <sz val="14"/>
        <rFont val="Times New Roman"/>
        <family val="1"/>
      </rPr>
      <t>-  профессиональных модулей – 642 часа.</t>
    </r>
  </si>
  <si>
    <r>
      <rPr>
        <sz val="14"/>
        <rFont val="Times New Roman"/>
        <family val="1"/>
      </rPr>
      <t>Количество часов вариативной части представлены в таблице.</t>
    </r>
  </si>
  <si>
    <r>
      <rPr>
        <sz val="14"/>
        <rFont val="Times New Roman"/>
        <family val="1"/>
      </rPr>
      <t>Дисциплина, учебный цикл, проф.модуль</t>
    </r>
  </si>
  <si>
    <r>
      <rPr>
        <sz val="14"/>
        <rFont val="Times New Roman"/>
        <family val="1"/>
      </rPr>
      <t>Добавлено часов</t>
    </r>
  </si>
  <si>
    <r>
      <rPr>
        <sz val="14"/>
        <rFont val="Times New Roman"/>
        <family val="1"/>
      </rPr>
      <t>Обоснование</t>
    </r>
  </si>
  <si>
    <r>
      <rPr>
        <b/>
        <sz val="14"/>
        <rFont val="Times New Roman"/>
        <family val="1"/>
      </rPr>
      <t>ОГСЭ.00. Общий гуманитарный и</t>
    </r>
  </si>
  <si>
    <r>
      <rPr>
        <b/>
        <sz val="14"/>
        <rFont val="Times New Roman"/>
        <family val="1"/>
      </rPr>
      <t>социально- экономический цикл</t>
    </r>
  </si>
  <si>
    <r>
      <rPr>
        <sz val="14"/>
        <rFont val="Times New Roman"/>
        <family val="1"/>
      </rPr>
      <t>ОГСЭ.01.Основы философии</t>
    </r>
  </si>
  <si>
    <r>
      <rPr>
        <sz val="14"/>
        <rFont val="Times New Roman"/>
        <family val="1"/>
      </rPr>
      <t>Углубление изучения тем разделов: Философское учение о развитии, Философское учение о бытии, Философское учение об обществе.</t>
    </r>
  </si>
  <si>
    <r>
      <rPr>
        <b/>
        <sz val="14"/>
        <rFont val="Times New Roman"/>
        <family val="1"/>
      </rPr>
      <t>ЕН.00 Математический и  общий естественнонаучный учебный цикл</t>
    </r>
    <r>
      <rPr>
        <sz val="14"/>
        <rFont val="Times New Roman"/>
        <family val="1"/>
      </rPr>
      <t>, в том числе:</t>
    </r>
  </si>
  <si>
    <r>
      <rPr>
        <sz val="14"/>
        <rFont val="Times New Roman"/>
        <family val="1"/>
      </rPr>
      <t>ЕН.01.  Математика</t>
    </r>
  </si>
  <si>
    <r>
      <rPr>
        <sz val="14"/>
        <rFont val="Times New Roman"/>
        <family val="1"/>
      </rPr>
      <t>Расширение и углубление подготовки, определяемой содержанием инвариативной части по разделам: Математический анализ – 11часов, Основы дискретной математики, теории вероятностей, математической статистики и их роль в медицине и здравоохранении – 13 часов, Основные численные математические методы в профессиональной деятельности среднего медицинского работника - 18 часов.</t>
    </r>
  </si>
  <si>
    <r>
      <rPr>
        <sz val="14"/>
        <rFont val="Times New Roman"/>
        <family val="1"/>
      </rPr>
      <t>ЕН.02. Информационные технологии профессиональной деятельности</t>
    </r>
  </si>
  <si>
    <r>
      <rPr>
        <sz val="14"/>
        <rFont val="Times New Roman"/>
        <family val="1"/>
      </rPr>
      <t>Изучение темы  Базы данных и углубление темы Медицинские информационные системы</t>
    </r>
  </si>
  <si>
    <r>
      <rPr>
        <b/>
        <sz val="14"/>
        <rFont val="Times New Roman"/>
        <family val="1"/>
      </rPr>
      <t xml:space="preserve">П.00.
</t>
    </r>
    <r>
      <rPr>
        <b/>
        <sz val="14"/>
        <rFont val="Times New Roman"/>
        <family val="1"/>
      </rPr>
      <t>Профессиональный учебный цикл</t>
    </r>
    <r>
      <rPr>
        <sz val="14"/>
        <rFont val="Times New Roman"/>
        <family val="1"/>
      </rPr>
      <t xml:space="preserve">,
</t>
    </r>
    <r>
      <rPr>
        <sz val="14"/>
        <rFont val="Times New Roman"/>
        <family val="1"/>
      </rPr>
      <t>в том числе:</t>
    </r>
  </si>
  <si>
    <r>
      <rPr>
        <b/>
        <sz val="14"/>
        <rFont val="Times New Roman"/>
        <family val="1"/>
      </rPr>
      <t xml:space="preserve">ОП.00.
</t>
    </r>
    <r>
      <rPr>
        <b/>
        <sz val="14"/>
        <rFont val="Times New Roman"/>
        <family val="1"/>
      </rPr>
      <t>Общепрофессиональны дисциплины</t>
    </r>
    <r>
      <rPr>
        <sz val="14"/>
        <rFont val="Times New Roman"/>
        <family val="1"/>
      </rPr>
      <t>, в том числе</t>
    </r>
  </si>
  <si>
    <r>
      <rPr>
        <b/>
        <sz val="14"/>
        <rFont val="Times New Roman"/>
        <family val="1"/>
      </rPr>
      <t>е      214</t>
    </r>
  </si>
  <si>
    <r>
      <rPr>
        <sz val="14"/>
        <rFont val="Times New Roman"/>
        <family val="1"/>
      </rPr>
      <t>ОП 01. Основы латинского языка с медицинской терминологией</t>
    </r>
  </si>
  <si>
    <r>
      <rPr>
        <sz val="14"/>
        <rFont val="Times New Roman"/>
        <family val="1"/>
      </rPr>
      <t>Изучение и углубление тем: Структура и латинская часть рецепта, Правила выписывания рецепта с именами существительными и прилагательными, по клинической терминологии.</t>
    </r>
  </si>
  <si>
    <r>
      <rPr>
        <sz val="14"/>
        <rFont val="Times New Roman"/>
        <family val="1"/>
      </rPr>
      <t>ОП.02. Анатомия и физиология человека</t>
    </r>
  </si>
  <si>
    <r>
      <rPr>
        <sz val="14"/>
        <rFont val="Times New Roman"/>
        <family val="1"/>
      </rPr>
      <t>Углубление подготовки по разделам: Цитология-2 часа, Опорно-двигательная система-14 часов, Сердечно-сосудистая система-14 часов,  Дыхательная система- 6ч, Пищеварительная система-8 часов, Мочевыделительная система-4 часа, Репродуктивная система-6 часов,</t>
    </r>
  </si>
  <si>
    <r>
      <rPr>
        <sz val="14"/>
        <rFont val="Times New Roman"/>
        <family val="1"/>
      </rPr>
      <t>Саморегуляция-32 часов, Внутренняя среда-6 часов, Процессы защиты организма-8 часов, учитывая значимость как базовой дисциплины по специальности.</t>
    </r>
  </si>
  <si>
    <r>
      <rPr>
        <sz val="14"/>
        <rFont val="Times New Roman"/>
        <family val="1"/>
      </rPr>
      <t>ОП.03. Основы патологии</t>
    </r>
  </si>
  <si>
    <r>
      <rPr>
        <sz val="14"/>
        <rFont val="Times New Roman"/>
        <family val="1"/>
      </rPr>
      <t xml:space="preserve">Углубление и изучение тем:  «Дистрофия»,
</t>
    </r>
    <r>
      <rPr>
        <sz val="14"/>
        <rFont val="Times New Roman"/>
        <family val="1"/>
      </rPr>
      <t>«Гипоксия», «Воспаление», «Нарушение кровообращения», «Онкология в связи с повышением в регионе онкологических заболеваний».</t>
    </r>
  </si>
  <si>
    <r>
      <rPr>
        <sz val="14"/>
        <rFont val="Times New Roman"/>
        <family val="1"/>
      </rPr>
      <t>ОП. 05. Гигиена и экология человека</t>
    </r>
  </si>
  <si>
    <r>
      <rPr>
        <sz val="14"/>
        <rFont val="Times New Roman"/>
        <family val="1"/>
      </rPr>
      <t>Углубление и изучение разделов практических занятий с учетом регионального фактора (состояния окружающей среды Иркутской области и г. Саянска; влияние факторов окружающей среды на здоровье населения Иркутской области  и г. Саянска; экологическое образование, просвещение и воспитание населения Иркутской области).</t>
    </r>
  </si>
  <si>
    <r>
      <rPr>
        <sz val="14"/>
        <rFont val="Times New Roman"/>
        <family val="1"/>
      </rPr>
      <t>ОП. 07. Фармакология</t>
    </r>
  </si>
  <si>
    <r>
      <rPr>
        <sz val="14"/>
        <rFont val="Times New Roman"/>
        <family val="1"/>
      </rPr>
      <t xml:space="preserve">Углубление подготовки по разделам:
</t>
    </r>
    <r>
      <rPr>
        <sz val="14"/>
        <rFont val="Times New Roman"/>
        <family val="1"/>
      </rPr>
      <t xml:space="preserve">«Введение». «История фармакологии».
</t>
    </r>
    <r>
      <rPr>
        <sz val="14"/>
        <rFont val="Times New Roman"/>
        <family val="1"/>
      </rPr>
      <t>«Общая фармакология» , «Общая рецептура» , «Частная фармакология».</t>
    </r>
  </si>
  <si>
    <r>
      <rPr>
        <sz val="14"/>
        <rFont val="Times New Roman"/>
        <family val="1"/>
      </rPr>
      <t>ОП.09. Психология</t>
    </r>
  </si>
  <si>
    <r>
      <rPr>
        <sz val="14"/>
        <rFont val="Times New Roman"/>
        <family val="1"/>
      </rPr>
      <t xml:space="preserve">Углубление изучения вопросов общения с пациентом, отношения пациента к болезни, взаимоотношений «Врач - сестра
</t>
    </r>
    <r>
      <rPr>
        <sz val="14"/>
        <rFont val="Times New Roman"/>
        <family val="1"/>
      </rPr>
      <t>- пациент».</t>
    </r>
  </si>
  <si>
    <r>
      <rPr>
        <sz val="14"/>
        <rFont val="Times New Roman"/>
        <family val="1"/>
      </rPr>
      <t>ОП.10. Правовое обеспечение профессиональной деятельности</t>
    </r>
  </si>
  <si>
    <r>
      <rPr>
        <sz val="14"/>
        <rFont val="Times New Roman"/>
        <family val="1"/>
      </rPr>
      <t>Увеличение   количества изучение основ права.</t>
    </r>
  </si>
  <si>
    <r>
      <rPr>
        <sz val="14"/>
        <rFont val="Times New Roman"/>
        <family val="1"/>
      </rPr>
      <t>часов</t>
    </r>
  </si>
  <si>
    <r>
      <rPr>
        <sz val="14"/>
        <rFont val="Times New Roman"/>
        <family val="1"/>
      </rPr>
      <t>дано</t>
    </r>
  </si>
  <si>
    <r>
      <rPr>
        <b/>
        <sz val="14"/>
        <rFont val="Times New Roman"/>
        <family val="1"/>
      </rPr>
      <t xml:space="preserve">ПМ.00.
</t>
    </r>
    <r>
      <rPr>
        <b/>
        <sz val="14"/>
        <rFont val="Times New Roman"/>
        <family val="1"/>
      </rPr>
      <t xml:space="preserve">Профессиональные модули, </t>
    </r>
    <r>
      <rPr>
        <sz val="14"/>
        <rFont val="Times New Roman"/>
        <family val="1"/>
      </rPr>
      <t>в том числе:</t>
    </r>
  </si>
  <si>
    <r>
      <rPr>
        <sz val="14"/>
        <rFont val="Times New Roman"/>
        <family val="1"/>
      </rPr>
      <t>Углубление знаний и умений по МДК.01.01. Здоровый человек и его окружение – 20 часов, по МДК.01.02. Основы профилактики – 20 часов, по МДК.01.03. Сестринская помощь в системе первичной медико-санитарной помощи населению – 6 часов, учитывая значение профилактики при росте заболеваний сердечно-сосудистой системы, онкологических, инфекционных.</t>
    </r>
  </si>
  <si>
    <r>
      <rPr>
        <sz val="14"/>
        <rFont val="Times New Roman"/>
        <family val="1"/>
      </rPr>
      <t>ПМ.02         Участие</t>
    </r>
  </si>
  <si>
    <r>
      <rPr>
        <sz val="14"/>
        <rFont val="Times New Roman"/>
        <family val="1"/>
      </rPr>
      <t>в</t>
    </r>
  </si>
  <si>
    <r>
      <rPr>
        <sz val="14"/>
        <rFont val="Times New Roman"/>
        <family val="1"/>
      </rPr>
      <t>Запрос работодателя на дополнительные</t>
    </r>
  </si>
  <si>
    <r>
      <rPr>
        <sz val="14"/>
        <rFont val="Times New Roman"/>
        <family val="1"/>
      </rPr>
      <t>лечебно-</t>
    </r>
  </si>
  <si>
    <r>
      <rPr>
        <sz val="14"/>
        <rFont val="Times New Roman"/>
        <family val="1"/>
      </rPr>
      <t>результаты освоения ППССЗ. Введены</t>
    </r>
  </si>
  <si>
    <r>
      <rPr>
        <sz val="14"/>
        <rFont val="Times New Roman"/>
        <family val="1"/>
      </rPr>
      <t>диагностическом             и</t>
    </r>
  </si>
  <si>
    <r>
      <rPr>
        <sz val="14"/>
        <rFont val="Times New Roman"/>
        <family val="1"/>
      </rPr>
      <t>разделы: Инфекционная безопасность,</t>
    </r>
  </si>
  <si>
    <r>
      <rPr>
        <sz val="14"/>
        <rFont val="Times New Roman"/>
        <family val="1"/>
      </rPr>
      <t>реабилитационном</t>
    </r>
  </si>
  <si>
    <r>
      <rPr>
        <sz val="14"/>
        <rFont val="Times New Roman"/>
        <family val="1"/>
      </rPr>
      <t>инфекционный контроль - 32 часа,</t>
    </r>
  </si>
  <si>
    <r>
      <rPr>
        <sz val="14"/>
        <rFont val="Times New Roman"/>
        <family val="1"/>
      </rPr>
      <t>процессах</t>
    </r>
  </si>
  <si>
    <r>
      <rPr>
        <sz val="14"/>
        <rFont val="Times New Roman"/>
        <family val="1"/>
      </rPr>
      <t>Сестринская помощь с применением</t>
    </r>
  </si>
  <si>
    <r>
      <rPr>
        <sz val="14"/>
        <rFont val="Times New Roman"/>
        <family val="1"/>
      </rPr>
      <t>современных  медицинских технологий -</t>
    </r>
  </si>
  <si>
    <r>
      <rPr>
        <sz val="14"/>
        <rFont val="Times New Roman"/>
        <family val="1"/>
      </rPr>
      <t>38 часов, Этико-деонтологические аспекты</t>
    </r>
  </si>
  <si>
    <r>
      <rPr>
        <sz val="14"/>
        <rFont val="Times New Roman"/>
        <family val="1"/>
      </rPr>
      <t>деятельности медицинского работника - 32</t>
    </r>
  </si>
  <si>
    <r>
      <rPr>
        <sz val="14"/>
        <rFont val="Times New Roman"/>
        <family val="1"/>
      </rPr>
      <t>часа.</t>
    </r>
  </si>
  <si>
    <r>
      <rPr>
        <sz val="14"/>
        <rFont val="Times New Roman"/>
        <family val="1"/>
      </rPr>
      <t>ПМ 03. Оказание</t>
    </r>
  </si>
  <si>
    <r>
      <rPr>
        <sz val="14"/>
        <rFont val="Times New Roman"/>
        <family val="1"/>
      </rPr>
      <t>Углубление  и  изучение  тем  по  основам</t>
    </r>
  </si>
  <si>
    <r>
      <rPr>
        <sz val="14"/>
        <rFont val="Times New Roman"/>
        <family val="1"/>
      </rPr>
      <t>доврачебной</t>
    </r>
  </si>
  <si>
    <r>
      <rPr>
        <sz val="14"/>
        <rFont val="Times New Roman"/>
        <family val="1"/>
      </rPr>
      <t>реаниматологии.  Введен  раздел  Уход  за</t>
    </r>
  </si>
  <si>
    <r>
      <rPr>
        <sz val="14"/>
        <rFont val="Times New Roman"/>
        <family val="1"/>
      </rPr>
      <t>медицинской помощи</t>
    </r>
  </si>
  <si>
    <r>
      <rPr>
        <sz val="14"/>
        <rFont val="Times New Roman"/>
        <family val="1"/>
      </rPr>
      <t>тяжелобольным   -   32   часа   (по   запросу</t>
    </r>
  </si>
  <si>
    <r>
      <rPr>
        <sz val="14"/>
        <rFont val="Times New Roman"/>
        <family val="1"/>
      </rPr>
      <t>при неотложных и</t>
    </r>
  </si>
  <si>
    <r>
      <rPr>
        <sz val="14"/>
        <rFont val="Times New Roman"/>
        <family val="1"/>
      </rPr>
      <t>работодателя).</t>
    </r>
  </si>
  <si>
    <r>
      <rPr>
        <sz val="14"/>
        <rFont val="Times New Roman"/>
        <family val="1"/>
      </rPr>
      <t>экстремальных состояния</t>
    </r>
  </si>
  <si>
    <r>
      <rPr>
        <sz val="14"/>
        <rFont val="Times New Roman"/>
        <family val="1"/>
      </rPr>
      <t>ПМ.04.  Выполнение</t>
    </r>
  </si>
  <si>
    <r>
      <rPr>
        <sz val="14"/>
        <rFont val="Times New Roman"/>
        <family val="1"/>
      </rPr>
      <t>Углубление подготовки в части овладения</t>
    </r>
  </si>
  <si>
    <r>
      <rPr>
        <sz val="14"/>
        <rFont val="Times New Roman"/>
        <family val="1"/>
      </rPr>
      <t>работ по профессии</t>
    </r>
  </si>
  <si>
    <r>
      <rPr>
        <sz val="14"/>
        <rFont val="Times New Roman"/>
        <family val="1"/>
      </rPr>
      <t>сестринским процессом и его</t>
    </r>
  </si>
  <si>
    <r>
      <rPr>
        <sz val="14"/>
        <rFont val="Times New Roman"/>
        <family val="1"/>
      </rPr>
      <t>Младшая</t>
    </r>
  </si>
  <si>
    <r>
      <rPr>
        <sz val="14"/>
        <rFont val="Times New Roman"/>
        <family val="1"/>
      </rPr>
      <t>документированием по МДК.04.01. Теория</t>
    </r>
  </si>
  <si>
    <r>
      <rPr>
        <sz val="14"/>
        <rFont val="Times New Roman"/>
        <family val="1"/>
      </rPr>
      <t>медицинская сестра по</t>
    </r>
  </si>
  <si>
    <r>
      <rPr>
        <sz val="14"/>
        <rFont val="Times New Roman"/>
        <family val="1"/>
      </rPr>
      <t>и практика сестринского дела.</t>
    </r>
  </si>
  <si>
    <r>
      <rPr>
        <sz val="14"/>
        <rFont val="Times New Roman"/>
        <family val="1"/>
      </rPr>
      <t>уходу за больными</t>
    </r>
  </si>
  <si>
    <r>
      <rPr>
        <b/>
        <sz val="14"/>
        <rFont val="Times New Roman"/>
        <family val="1"/>
      </rPr>
      <t>Итого</t>
    </r>
  </si>
  <si>
    <r>
      <rPr>
        <b/>
        <sz val="14"/>
        <rFont val="Times New Roman"/>
        <family val="1"/>
      </rPr>
      <t>4.5. Оценка качества освоения ППССЗ</t>
    </r>
  </si>
  <si>
    <r>
      <rPr>
        <sz val="14"/>
        <rFont val="Times New Roman"/>
        <family val="1"/>
      </rPr>
      <t>Оценка  качества  освоения  основной  ППССЗ  включает  текущий  контроль</t>
    </r>
  </si>
  <si>
    <r>
      <rPr>
        <sz val="14"/>
        <rFont val="Times New Roman"/>
        <family val="1"/>
      </rPr>
      <t>успеваемости,   промежуточную   и    государственную   итоговую   аттестацию обучающихся.</t>
    </r>
  </si>
  <si>
    <r>
      <rPr>
        <sz val="14"/>
        <rFont val="Times New Roman"/>
        <family val="1"/>
      </rPr>
      <t>Целью  текущего  контроля  успеваемости  является  определение  качества усвоения    обучающимися    программного    материала,    диагностирование    и корректировка их умений и знаний. Используются различные методы текущего контроля     успеваемости:  контрольная  работа,  тестирование,  опрос,  оценка рефератов,  решение  задач,  контроль  умений  выполнения  манипуляций  и  др., выбираются преподавателем, исходя из специфики учебных дисциплин, МДК. Текущий   контроль   успеваемости   в   ходе   учебных   занятий   осуществляется преподавателями    на    любом    из    видов    учебных    занятий,    результаты фиксируются в журнале учета образовательного процесса.</t>
    </r>
  </si>
  <si>
    <r>
      <rPr>
        <sz val="14"/>
        <rFont val="Times New Roman"/>
        <family val="1"/>
      </rPr>
      <t>Промежуточная  аттестация  является  основной  формой  контроля  учебной работы  обучающихся   и  проводится  с  целью  установления  уровня  и  качества подготовки    обучающихся    ФГОС    СПО  в  части  требований  к  результатам освоения учебных дисциплин,  ПМ. Система оценок – пятибалльная.</t>
    </r>
  </si>
  <si>
    <r>
      <rPr>
        <sz val="14"/>
        <rFont val="Times New Roman"/>
        <family val="1"/>
      </rPr>
      <t>Основными формами промежуточной аттестации являются: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</si>
  <si>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экзамен  по  отдельной  учебной  дисциплине  или  междисциплинарному курсу;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</si>
  <si>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комплексный экзамен по двум или нескольким учебным дисциплинам или междисциплинарным курсам в рамках профессионального модуля;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</si>
  <si>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экзамен   (квалификационный)   по   итогам   освоения   всех   элементов профессионального модуля (МДК и все виды практики);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</si>
  <si>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дифференцированный зачет;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</si>
  <si>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зачет.</t>
    </r>
  </si>
  <si>
    <r>
      <rPr>
        <sz val="14"/>
        <rFont val="Times New Roman"/>
        <family val="1"/>
      </rPr>
      <t>Промежуточная     аттестация     по     составным     элементам     программы профессионального   модуля   (по   МДК   –   дифференцированный   зачет   или экзамен,  по  учебной  и  производственной  практике  –  дифференцированный зачет)    проводится    по    усмотрению    образовательного    учреждения    при соблюдении ограничений на количество зачетов.</t>
    </r>
  </si>
  <si>
    <r>
      <rPr>
        <sz val="14"/>
        <rFont val="Times New Roman"/>
        <family val="1"/>
      </rPr>
      <t>Формами  промежуточной  аттестации  по  физической  культуре  по  итогам семестра являются зачеты, которые не учитываются при подсчете допустимого количества зачетов в учебном году. Завершает освоение программы по данной дисциплине дифференцированный зачет.</t>
    </r>
  </si>
  <si>
    <r>
      <rPr>
        <sz val="14"/>
        <rFont val="Times New Roman"/>
        <family val="1"/>
      </rPr>
      <t>Количество экзаменов в каждом текущем учебном году не превышает 8, а количество зачетов и дифференцированных зачетов – 10 (без учета физической культуры).</t>
    </r>
  </si>
  <si>
    <r>
      <rPr>
        <sz val="14"/>
        <rFont val="Times New Roman"/>
        <family val="1"/>
      </rPr>
      <t>Экзамен   проводится   в   день,   освобожденный   от   других   форм   учебной работы, интервал между экзаменами не менее двух дней в рамках календарной недели.   Промежуточная   аттестация   проводится   по   завершению   изучения дисциплины, МДК в течение семестра без выделенной сессии.</t>
    </r>
  </si>
  <si>
    <r>
      <rPr>
        <sz val="14"/>
        <rFont val="Times New Roman"/>
        <family val="1"/>
      </rPr>
      <t>Дифференцированный зачет, зачет проводится в виде следующих форм: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</si>
  <si>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тестирование;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</si>
  <si>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письменный опрос;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</si>
  <si>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устный опрос;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</si>
  <si>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защита реферата или творческой работы;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</si>
  <si>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выполнение практических заданий;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</si>
  <si>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комбинированная и др.</t>
    </r>
  </si>
  <si>
    <r>
      <rPr>
        <sz val="14"/>
        <rFont val="Times New Roman"/>
        <family val="1"/>
      </rPr>
      <t>Экзамен    (квалификационный)    проверяет    готовность    обучающихся    к выполнению             указанного       вида       профессиональной       деятельности, сформированности     компетенций.     Итогом     проверки     сформированности компетенций        является    однозначное    решение:    «вид    профессиональной деятельности освоен на оценку …/не освоен».</t>
    </r>
  </si>
  <si>
    <r>
      <rPr>
        <sz val="14"/>
        <rFont val="Times New Roman"/>
        <family val="1"/>
      </rPr>
      <t>Форма      проведения      экзаменов      устанавливается      образовательным учреждением и может быть устной, письменной (этап тестирования и проверки знаний по билетам) или смешанной.</t>
    </r>
  </si>
  <si>
    <r>
      <rPr>
        <sz val="14"/>
        <rFont val="Times New Roman"/>
        <family val="1"/>
      </rPr>
      <t>Промежуточная  аттестация  в  форме  дифференцированного  зачета     или зачета проводится за счет времени, отводимого на  освоение соответствующего модуля или дисциплины.</t>
    </r>
  </si>
  <si>
    <r>
      <rPr>
        <sz val="14"/>
        <rFont val="Times New Roman"/>
        <family val="1"/>
      </rPr>
      <t>Промежуточная    аттестация    на    базе    основного    общего    образования представлена  39  учебными  дисциплинами  и  МДК  ,  всего  7  недель  (из  них  2 недели и 3 дисциплины общеобразовательного учебного цикла):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</si>
  <si>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зачеты – 7;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</si>
  <si>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дифференцированные зачеты – 39 (в т.ч. комплексные);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</si>
  <si>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экзамены – 13; в том числе экзамены квалификационные– 4; комплексные экзамены – 3.</t>
    </r>
  </si>
  <si>
    <r>
      <rPr>
        <b/>
        <sz val="14"/>
        <rFont val="Times New Roman"/>
        <family val="1"/>
      </rPr>
      <t>Промежуточная аттестация (экзамены) – 7 недель</t>
    </r>
  </si>
  <si>
    <r>
      <rPr>
        <b/>
        <sz val="14"/>
        <rFont val="Times New Roman"/>
        <family val="1"/>
      </rPr>
      <t>Промежуточная аттестация</t>
    </r>
  </si>
  <si>
    <r>
      <rPr>
        <b/>
        <sz val="14"/>
        <rFont val="Times New Roman"/>
        <family val="1"/>
      </rPr>
      <t>(зачеты, дифференцированные зачеты)</t>
    </r>
  </si>
  <si>
    <r>
      <rPr>
        <sz val="14"/>
        <rFont val="Times New Roman"/>
        <family val="1"/>
      </rPr>
      <t>Год обучения</t>
    </r>
  </si>
  <si>
    <r>
      <rPr>
        <sz val="14"/>
        <rFont val="Times New Roman"/>
        <family val="1"/>
      </rPr>
      <t>Осенний семестр</t>
    </r>
  </si>
  <si>
    <r>
      <rPr>
        <sz val="14"/>
        <rFont val="Times New Roman"/>
        <family val="1"/>
      </rPr>
      <t>Весенний семестр</t>
    </r>
  </si>
  <si>
    <r>
      <rPr>
        <b/>
        <i/>
        <sz val="14"/>
        <rFont val="Times New Roman"/>
        <family val="1"/>
      </rPr>
      <t xml:space="preserve">2 недели
</t>
    </r>
    <r>
      <rPr>
        <sz val="14"/>
        <rFont val="Times New Roman"/>
        <family val="1"/>
      </rPr>
      <t xml:space="preserve">1. Русский язык и литература.
</t>
    </r>
    <r>
      <rPr>
        <sz val="14"/>
        <rFont val="Times New Roman"/>
        <family val="1"/>
      </rPr>
      <t xml:space="preserve">2. Математика: алгебра и начала математического анализа; геометрия.
</t>
    </r>
    <r>
      <rPr>
        <sz val="14"/>
        <rFont val="Times New Roman"/>
        <family val="1"/>
      </rPr>
      <t>3. Биология.</t>
    </r>
  </si>
  <si>
    <r>
      <rPr>
        <b/>
        <i/>
        <sz val="14"/>
        <rFont val="Times New Roman"/>
        <family val="1"/>
      </rPr>
      <t xml:space="preserve">1 неделя
</t>
    </r>
    <r>
      <rPr>
        <sz val="14"/>
        <rFont val="Times New Roman"/>
        <family val="1"/>
      </rPr>
      <t xml:space="preserve">1.ОП.06. Основы микробиологии и иммунологии.
</t>
    </r>
    <r>
      <rPr>
        <sz val="14"/>
        <rFont val="Times New Roman"/>
        <family val="1"/>
      </rPr>
      <t xml:space="preserve">2. Комплексный экзамен (МДК.04.01. Теория и практика сестринского дела;
</t>
    </r>
    <r>
      <rPr>
        <sz val="14"/>
        <rFont val="Times New Roman"/>
        <family val="1"/>
      </rPr>
      <t>МДК. 04. 02. Безопасная среда для пациента и персонала)</t>
    </r>
  </si>
  <si>
    <r>
      <rPr>
        <b/>
        <i/>
        <sz val="14"/>
        <rFont val="Times New Roman"/>
        <family val="1"/>
      </rPr>
      <t xml:space="preserve">1 неделя
</t>
    </r>
    <r>
      <rPr>
        <sz val="14"/>
        <rFont val="Times New Roman"/>
        <family val="1"/>
      </rPr>
      <t xml:space="preserve">1.Комплексный экзамен (ОП. 02. Анатомия и физиология человека: ОП.03. Основы патологии)
</t>
    </r>
    <r>
      <rPr>
        <sz val="14"/>
        <rFont val="Times New Roman"/>
        <family val="1"/>
      </rPr>
      <t>2. Экзамен квалификационный  по ПМ. 04. Выполнение работ по профессии Младшая медицинская сестра по уходу за больными.</t>
    </r>
  </si>
  <si>
    <r>
      <rPr>
        <b/>
        <i/>
        <sz val="14"/>
        <rFont val="Times New Roman"/>
        <family val="1"/>
      </rPr>
      <t xml:space="preserve">1 неделя
</t>
    </r>
    <r>
      <rPr>
        <sz val="14"/>
        <rFont val="Times New Roman"/>
        <family val="1"/>
      </rPr>
      <t xml:space="preserve">1.Комплексный экзамен по ПМ.01. ( МДК.01.01. Здоровый человек и его окружение;
</t>
    </r>
    <r>
      <rPr>
        <sz val="14"/>
        <rFont val="Times New Roman"/>
        <family val="1"/>
      </rPr>
      <t xml:space="preserve">МДК. 01. 03. Сестринское дело в системе первичной медико- санитарной помощи населению; МДК.01.02. Основы профилактики).
</t>
    </r>
    <r>
      <rPr>
        <sz val="14"/>
        <rFont val="Times New Roman"/>
        <family val="1"/>
      </rPr>
      <t>2.Экзамен квалификационный ПМ.01. Проведение профилактических мероприятий</t>
    </r>
  </si>
  <si>
    <r>
      <rPr>
        <b/>
        <i/>
        <sz val="14"/>
        <rFont val="Times New Roman"/>
        <family val="1"/>
      </rPr>
      <t xml:space="preserve">1 неделя
</t>
    </r>
    <r>
      <rPr>
        <sz val="14"/>
        <rFont val="Times New Roman"/>
        <family val="1"/>
      </rPr>
      <t xml:space="preserve">1. МДК. 02.01. Сестринский уход при различных заболеваниях и состояниях (Сестринская помощь детям)
</t>
    </r>
    <r>
      <rPr>
        <sz val="14"/>
        <rFont val="Times New Roman"/>
        <family val="1"/>
      </rPr>
      <t>2.МДК 02.01. Сестринский уход при различных заболеваниях и состояниях (Сестринская помощь в хирургии).</t>
    </r>
  </si>
  <si>
    <r>
      <rPr>
        <b/>
        <i/>
        <sz val="14"/>
        <rFont val="Times New Roman"/>
        <family val="1"/>
      </rPr>
      <t xml:space="preserve">1 неделя
</t>
    </r>
    <r>
      <rPr>
        <sz val="14"/>
        <rFont val="Times New Roman"/>
        <family val="1"/>
      </rPr>
      <t xml:space="preserve">1.Экзамен квалификационный по ПМ.02. Участие в лечебно- диагностическом и реабилитационном процессе.
</t>
    </r>
    <r>
      <rPr>
        <sz val="14"/>
        <rFont val="Times New Roman"/>
        <family val="1"/>
      </rPr>
      <t>2.Экзамен квалификационный по ПМ.03. Оказание медицинской помощи при неотложных и экстремальных состояниях.</t>
    </r>
  </si>
  <si>
    <r>
      <rPr>
        <b/>
        <sz val="14"/>
        <rFont val="Times New Roman"/>
        <family val="1"/>
      </rPr>
      <t>I  год обучения</t>
    </r>
  </si>
  <si>
    <r>
      <rPr>
        <b/>
        <sz val="14"/>
        <rFont val="Times New Roman"/>
        <family val="1"/>
      </rPr>
      <t>1 семестр</t>
    </r>
  </si>
  <si>
    <r>
      <rPr>
        <b/>
        <sz val="14"/>
        <rFont val="Times New Roman"/>
        <family val="1"/>
      </rPr>
      <t>2 семестр</t>
    </r>
  </si>
  <si>
    <r>
      <rPr>
        <u/>
        <sz val="14"/>
        <rFont val="Times New Roman"/>
        <family val="1"/>
      </rPr>
      <t> Зачет</t>
    </r>
    <r>
      <rPr>
        <sz val="14"/>
        <rFont val="Times New Roman"/>
        <family val="1"/>
      </rPr>
      <t xml:space="preserve">: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</t>
    </r>
  </si>
  <si>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- 8,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Иностранный язык;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История;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Обществознание;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Информатика;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ОБЖ;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Физика;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Химия.
</t>
    </r>
    <r>
      <rPr>
        <u/>
        <sz val="14"/>
        <rFont val="Times New Roman"/>
        <family val="1"/>
      </rPr>
      <t xml:space="preserve"> Зачет – 1:
</t>
    </r>
    <r>
      <rPr>
        <sz val="14"/>
        <rFont val="Times New Roman"/>
        <family val="1"/>
      </rPr>
      <t>- Введение в специальность.</t>
    </r>
  </si>
  <si>
    <r>
      <rPr>
        <sz val="14"/>
        <rFont val="Times New Roman"/>
        <family val="1"/>
      </rPr>
      <t>Итого за 1 год обучения : 8дифференцированных зачетов, 2 зачета (физическая культура, введение в специальность).</t>
    </r>
  </si>
  <si>
    <r>
      <rPr>
        <b/>
        <sz val="14"/>
        <rFont val="Times New Roman"/>
        <family val="1"/>
      </rPr>
      <t>2 год обучения</t>
    </r>
  </si>
  <si>
    <r>
      <rPr>
        <b/>
        <sz val="14"/>
        <rFont val="Times New Roman"/>
        <family val="1"/>
      </rPr>
      <t xml:space="preserve">3  семестр
</t>
    </r>
    <r>
      <rPr>
        <u/>
        <sz val="14"/>
        <rFont val="Times New Roman"/>
        <family val="1"/>
      </rPr>
      <t> Зачет</t>
    </r>
    <r>
      <rPr>
        <sz val="14"/>
        <rFont val="Times New Roman"/>
        <family val="1"/>
      </rPr>
      <t xml:space="preserve">: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4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История;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Математика;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Основы латинского языка с медицинской терминологией;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УП.04. Учебная практика. МДК.04.02. Безопасная среда для пациента и персонала</t>
    </r>
  </si>
  <si>
    <r>
      <rPr>
        <b/>
        <sz val="14"/>
        <rFont val="Times New Roman"/>
        <family val="1"/>
      </rPr>
      <t xml:space="preserve">4  семестр
</t>
    </r>
    <r>
      <rPr>
        <u/>
        <sz val="14"/>
        <rFont val="Times New Roman"/>
        <family val="1"/>
      </rPr>
      <t> Зачет</t>
    </r>
    <r>
      <rPr>
        <sz val="14"/>
        <rFont val="Times New Roman"/>
        <family val="1"/>
      </rPr>
      <t xml:space="preserve"> :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6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Основы философии;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Генетика человека с основами медицинской генетики;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Гигиена и экология человека;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Фармакология;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МДК.04.03. Технология оказания медицинских услуг;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ПП.04. Производственная практика. МДК.04.03. Технология оказания медицинских услуг.</t>
    </r>
  </si>
  <si>
    <r>
      <rPr>
        <sz val="14"/>
        <rFont val="Times New Roman"/>
        <family val="1"/>
      </rPr>
      <t>Итого за 2 год обучения:10 дифференцированных зачетов, 2 зачета (физическая культура)</t>
    </r>
  </si>
  <si>
    <r>
      <rPr>
        <b/>
        <sz val="14"/>
        <rFont val="Times New Roman"/>
        <family val="1"/>
      </rPr>
      <t>3  год обучения</t>
    </r>
  </si>
  <si>
    <r>
      <rPr>
        <b/>
        <sz val="14"/>
        <rFont val="Times New Roman"/>
        <family val="1"/>
      </rPr>
      <t xml:space="preserve">5  семестр
</t>
    </r>
    <r>
      <rPr>
        <u/>
        <sz val="14"/>
        <rFont val="Times New Roman"/>
        <family val="1"/>
      </rPr>
      <t> Зачет</t>
    </r>
    <r>
      <rPr>
        <sz val="14"/>
        <rFont val="Times New Roman"/>
        <family val="1"/>
      </rPr>
      <t xml:space="preserve">: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5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Информационные технологии в профессиональной деятельности;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УП.01. Учебная практика МДК.01.01. Здоровый человек и его окружение;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ПП.01. Производственная практика. МДК.01.01.Здоровый человек и его окружение;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УП.01. Учебная практика .</t>
    </r>
  </si>
  <si>
    <r>
      <rPr>
        <b/>
        <sz val="14"/>
        <rFont val="Times New Roman"/>
        <family val="1"/>
      </rPr>
      <t xml:space="preserve">6  семестр
</t>
    </r>
    <r>
      <rPr>
        <u/>
        <sz val="14"/>
        <rFont val="Times New Roman"/>
        <family val="1"/>
      </rPr>
      <t> Зачет</t>
    </r>
    <r>
      <rPr>
        <sz val="14"/>
        <rFont val="Times New Roman"/>
        <family val="1"/>
      </rPr>
      <t xml:space="preserve">: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5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Психология;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ПП.02. Производственная практика. МДК.02.01. Сестринский уход при различных заболеваниях и состояниях (Сестринская помощь детям);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УП.02. Учебная практика. МДК.02.01. Сестринский уход при различных заболеваниях и состояниях (Сестринская помощь в хирургии);</t>
    </r>
  </si>
  <si>
    <r>
      <rPr>
        <sz val="14"/>
        <rFont val="Times New Roman"/>
        <family val="1"/>
      </rPr>
      <t xml:space="preserve">МДК.01.03. Сестринское дело в системе первичной медико- санитарной помощи населению;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ПП.01. Производственная практика. МДК.01.03. Сестринское дело в системе первичной медико-санитарной помощи населению.</t>
    </r>
  </si>
  <si>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ПП.02. Производственная практика. МДК.02.01. Сестринский уход при различных заболеваниях и состояниях (Сестринская помощь в хирургии);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МДК.02.01. Сестринский уход при различных заболеваниях и состояниях (Сестринская помощь в акушерстве и при патологии репродуктивной системы у мужчин и женщин).</t>
    </r>
  </si>
  <si>
    <r>
      <rPr>
        <sz val="14"/>
        <rFont val="Times New Roman"/>
        <family val="1"/>
      </rPr>
      <t>Итого  за 3 год обучения: 10 дифференцированных зачетов, 2 зачета (физическая культура)</t>
    </r>
  </si>
  <si>
    <r>
      <rPr>
        <b/>
        <sz val="14"/>
        <rFont val="Times New Roman"/>
        <family val="1"/>
      </rPr>
      <t>4 год обучения</t>
    </r>
  </si>
  <si>
    <r>
      <rPr>
        <b/>
        <sz val="14"/>
        <rFont val="Times New Roman"/>
        <family val="1"/>
      </rPr>
      <t xml:space="preserve">7  семестр
</t>
    </r>
    <r>
      <rPr>
        <u/>
        <sz val="14"/>
        <rFont val="Times New Roman"/>
        <family val="1"/>
      </rPr>
      <t> Зачет :</t>
    </r>
    <r>
      <rPr>
        <sz val="14"/>
        <rFont val="Times New Roman"/>
        <family val="1"/>
      </rPr>
      <t xml:space="preserve"> 1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культура.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4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Правовое обеспечение профессиональной деятельности;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Безопасность жизнедеятельности;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МДК.02.01. Сестринский уход при различных заболеваниях и состояниях (Сестринская помощь в терапии);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ПП.02. Производственная практика. МДК.02.01. Сестринский уход при различных заболеваниях и состояниях (Сестринская помощь в терапии).</t>
    </r>
  </si>
  <si>
    <r>
      <rPr>
        <b/>
        <sz val="14"/>
        <rFont val="Times New Roman"/>
        <family val="1"/>
      </rPr>
      <t xml:space="preserve">8  семестр
</t>
    </r>
    <r>
      <rPr>
        <u/>
        <sz val="14"/>
        <rFont val="Times New Roman"/>
        <family val="1"/>
      </rPr>
      <t> Дифференцированные зачеты</t>
    </r>
    <r>
      <rPr>
        <sz val="14"/>
        <rFont val="Times New Roman"/>
        <family val="1"/>
      </rPr>
      <t xml:space="preserve"> : 7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Иностранный язык;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Физическая культура;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Общественное здоровье и здравоохранение;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МДК.02.02. Основы реабилитации;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ПП.02. Производственная практика МДК.02.02. Основы реабилитации;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ПП.03. Производственная практика. МДК.03.01. Основы реаниматологии; МДК.03.02. Медицина катастроф;
</t>
    </r>
    <r>
      <rPr>
        <sz val="14"/>
        <rFont val="Symbol"/>
        <family val="1"/>
      </rPr>
      <t></t>
    </r>
    <r>
      <rPr>
        <sz val="14"/>
        <rFont val="Times New Roman"/>
        <family val="1"/>
      </rPr>
      <t xml:space="preserve">   МДК.03.01. Основы реаниматологии. МДК.03.02. Медицина катастроф.</t>
    </r>
  </si>
  <si>
    <r>
      <rPr>
        <sz val="14"/>
        <rFont val="Times New Roman"/>
        <family val="1"/>
      </rPr>
      <t xml:space="preserve">Итого: за 4  год обучения – 1 зачет (физическая культура),
</t>
    </r>
    <r>
      <rPr>
        <sz val="14"/>
        <rFont val="Times New Roman"/>
        <family val="1"/>
      </rPr>
      <t>11  дифференцированных зачетов (в т.ч. физическая культура)</t>
    </r>
  </si>
  <si>
    <r>
      <rPr>
        <sz val="14"/>
        <rFont val="Times New Roman"/>
        <family val="1"/>
      </rPr>
      <t>Написание     курсовых     работ     предусмотрено     в     рамках     изучения</t>
    </r>
  </si>
  <si>
    <r>
      <rPr>
        <sz val="14"/>
        <rFont val="Times New Roman"/>
        <family val="1"/>
      </rPr>
      <t>профессионального   модуля   ПМ.02.   Участие   в   лечебно-диагностическом   и реабилитационном процессах.</t>
    </r>
  </si>
  <si>
    <r>
      <rPr>
        <sz val="14"/>
        <rFont val="Times New Roman"/>
        <family val="1"/>
      </rPr>
      <t>Количество часов, отводимых на написание курсовой работы, составляет 20 часов.</t>
    </r>
  </si>
  <si>
    <r>
      <rPr>
        <sz val="14"/>
        <rFont val="Times New Roman"/>
        <family val="1"/>
      </rPr>
      <t>Оценка  качества    подготовки    выпускников    осуществляется    в    форме итоговой аттестации по двум основным направлениям:</t>
    </r>
  </si>
  <si>
    <r>
      <rPr>
        <sz val="14"/>
        <rFont val="Times New Roman"/>
        <family val="1"/>
      </rPr>
      <t>- оценка уровня освоения дисциплин;</t>
    </r>
  </si>
  <si>
    <r>
      <rPr>
        <sz val="14"/>
        <rFont val="Times New Roman"/>
        <family val="1"/>
      </rPr>
      <t>- оценка компетенций.</t>
    </r>
  </si>
  <si>
    <r>
      <rPr>
        <sz val="14"/>
        <rFont val="Times New Roman"/>
        <family val="1"/>
      </rPr>
      <t>Государственная   итоговая   аттестация   включает   подготовку   и   защиту выпускной квалификационной работы (дипломная работа).</t>
    </r>
  </si>
  <si>
    <r>
      <rPr>
        <sz val="14"/>
        <rFont val="Times New Roman"/>
        <family val="1"/>
      </rPr>
      <t>Необходимым  условием  допуска  к  государственной  итоговой  аттестации</t>
    </r>
  </si>
  <si>
    <r>
      <rPr>
        <sz val="14"/>
        <rFont val="Times New Roman"/>
        <family val="1"/>
      </rPr>
      <t>является  представление  документов,  подтверждающих  освоение  компетенций</t>
    </r>
  </si>
  <si>
    <r>
      <rPr>
        <sz val="14"/>
        <rFont val="Times New Roman"/>
        <family val="1"/>
      </rPr>
      <t>при изучении теоретического материала и прохождения практики по каждому из основных видов профессиональной деятельности.</t>
    </r>
  </si>
  <si>
    <t>II курс</t>
  </si>
  <si>
    <t>III курс</t>
  </si>
  <si>
    <t>Всего по учебным дисциплинам и профессиональным модулям</t>
  </si>
  <si>
    <t>производственные практики / преддипломная практика</t>
  </si>
  <si>
    <t>Сестринский уход при различных заболеваниях  и состояниях (сестринская помощь при нарушениях здоровья)</t>
  </si>
  <si>
    <t>Сестринское дело в системе первичной медико-санитарной помощи населению</t>
  </si>
  <si>
    <t>Информационные технологии в профессиональной деятельности</t>
  </si>
  <si>
    <t>Общий гуманитарный и социально-экономический учебный  цикл</t>
  </si>
  <si>
    <r>
      <rPr>
        <b/>
        <i/>
        <sz val="10"/>
        <rFont val="Times New Roman"/>
        <family val="1"/>
        <charset val="204"/>
      </rPr>
      <t>Математический и общий естественнонаучный учебный цикл</t>
    </r>
  </si>
  <si>
    <r>
      <rPr>
        <b/>
        <i/>
        <sz val="10"/>
        <rFont val="Times New Roman"/>
        <family val="1"/>
        <charset val="204"/>
      </rPr>
      <t>Профессиональный учебный цикл</t>
    </r>
  </si>
  <si>
    <r>
      <rPr>
        <b/>
        <i/>
        <sz val="10"/>
        <rFont val="Times New Roman"/>
        <family val="1"/>
        <charset val="204"/>
      </rPr>
      <t>Общепрофессиональные дисциплины</t>
    </r>
  </si>
  <si>
    <r>
      <rPr>
        <b/>
        <i/>
        <sz val="10"/>
        <rFont val="Times New Roman"/>
        <family val="1"/>
        <charset val="204"/>
      </rPr>
      <t>Участие в лечебно- диагностическом и реабилитационных процессах</t>
    </r>
  </si>
  <si>
    <t>Оказание доврачебной медицинской помощи при неотложных и экстремальных состояниях</t>
  </si>
  <si>
    <r>
      <rPr>
        <b/>
        <i/>
        <sz val="10"/>
        <rFont val="Times New Roman"/>
        <family val="1"/>
        <charset val="204"/>
      </rPr>
      <t>Выполнение работ по профессии Младшая медицинская сестра по уходу за больными</t>
    </r>
  </si>
  <si>
    <t>Э</t>
  </si>
  <si>
    <t>ДЗ</t>
  </si>
  <si>
    <t>,-, Э</t>
  </si>
  <si>
    <t>,-,</t>
  </si>
  <si>
    <t>Лекций</t>
  </si>
  <si>
    <t>З</t>
  </si>
  <si>
    <r>
      <rPr>
        <sz val="12"/>
        <rFont val="Times New Roman"/>
        <family val="1"/>
      </rPr>
      <t>-,-,-,-,-
,ДЗ</t>
    </r>
  </si>
  <si>
    <t>-/2/-</t>
  </si>
  <si>
    <t>6 нед.</t>
  </si>
  <si>
    <t>Правовое обеспечение профессиональной деятельности</t>
  </si>
  <si>
    <t>,-, ДЗ</t>
  </si>
  <si>
    <t>Эк
-/1/1</t>
  </si>
  <si>
    <t>Эк
-/2/1</t>
  </si>
  <si>
    <t>7/2/-</t>
  </si>
  <si>
    <r>
      <rPr>
        <sz val="9"/>
        <rFont val="Times New Roman"/>
        <family val="1"/>
      </rPr>
      <t>З,З,З,З,З
, ДЗ</t>
    </r>
  </si>
  <si>
    <t>42</t>
  </si>
  <si>
    <t>18</t>
  </si>
  <si>
    <t>60</t>
  </si>
  <si>
    <t>16</t>
  </si>
  <si>
    <t>20</t>
  </si>
  <si>
    <t>50</t>
  </si>
  <si>
    <t>0</t>
  </si>
  <si>
    <t>87</t>
  </si>
  <si>
    <t>29</t>
  </si>
  <si>
    <t>58</t>
  </si>
  <si>
    <t>40</t>
  </si>
  <si>
    <t>94</t>
  </si>
  <si>
    <t>80</t>
  </si>
  <si>
    <t>36</t>
  </si>
  <si>
    <t>38</t>
  </si>
  <si>
    <t>90</t>
  </si>
  <si>
    <t>30</t>
  </si>
  <si>
    <t>49</t>
  </si>
  <si>
    <t>52</t>
  </si>
  <si>
    <t xml:space="preserve"> ДЗ</t>
  </si>
  <si>
    <t>ОП.12</t>
  </si>
  <si>
    <t xml:space="preserve">Языковая грамотность и культура речи в профессиональной деятельности </t>
  </si>
  <si>
    <t>72</t>
  </si>
  <si>
    <t>24</t>
  </si>
  <si>
    <t>48</t>
  </si>
  <si>
    <t>28</t>
  </si>
  <si>
    <t>96</t>
  </si>
  <si>
    <t>75</t>
  </si>
  <si>
    <t>100</t>
  </si>
  <si>
    <t>22</t>
  </si>
  <si>
    <t>МДК.02.01.1</t>
  </si>
  <si>
    <t>Сестринский уход в терапии</t>
  </si>
  <si>
    <t>УП.</t>
  </si>
  <si>
    <t>ПП.</t>
  </si>
  <si>
    <t>82</t>
  </si>
  <si>
    <t>156</t>
  </si>
  <si>
    <t>МДК.02.01.2</t>
  </si>
  <si>
    <t>Сестринский уход в хирургии</t>
  </si>
  <si>
    <t>74</t>
  </si>
  <si>
    <t>МДК.02.01.3</t>
  </si>
  <si>
    <t>Особенности сестринского ухода в педиатрии</t>
  </si>
  <si>
    <t>МДК.02.01.4</t>
  </si>
  <si>
    <t>Сестринский уход при инфекционных заболеваниях</t>
  </si>
  <si>
    <t>Эк</t>
  </si>
  <si>
    <t>УП</t>
  </si>
  <si>
    <t>МДК.02.01.5</t>
  </si>
  <si>
    <t>Сестринский уход во фтизиатрии</t>
  </si>
  <si>
    <t>МДК.02.01.6</t>
  </si>
  <si>
    <t>Сестринск уход в акушерстве и гинекологии</t>
  </si>
  <si>
    <t>МДК.02.01.7</t>
  </si>
  <si>
    <t>Сестринский уход в невропатологии</t>
  </si>
  <si>
    <t>МДК.02.01.8</t>
  </si>
  <si>
    <t>Сестринский уход в психиатрии</t>
  </si>
  <si>
    <t>МДК.02.01.9</t>
  </si>
  <si>
    <t>Сестринский уход в офтальмологии</t>
  </si>
  <si>
    <t>МДК.02.01.10</t>
  </si>
  <si>
    <t>Сестринский уход в дерматовенерологии</t>
  </si>
  <si>
    <t>МДК.02.01.11</t>
  </si>
  <si>
    <t>Сестринский уход в оторинолартнгологии</t>
  </si>
  <si>
    <t>МДК.02.01.12</t>
  </si>
  <si>
    <t>Клиническая фармакология</t>
  </si>
  <si>
    <t>МДК.02.02</t>
  </si>
  <si>
    <t>Основы реабилитации</t>
  </si>
  <si>
    <t>МДК.02.02.1</t>
  </si>
  <si>
    <t>МДК.02.02.2</t>
  </si>
  <si>
    <t>Участи медсестры в проведении ЛФК, массажа</t>
  </si>
  <si>
    <t>ПП</t>
  </si>
  <si>
    <t>КР</t>
  </si>
  <si>
    <t>Курсовая работа</t>
  </si>
  <si>
    <t>14</t>
  </si>
  <si>
    <t>ДЗ,Э</t>
  </si>
  <si>
    <t>4</t>
  </si>
  <si>
    <t>ОП.14</t>
  </si>
  <si>
    <t>Основы исследовательской деятельности</t>
  </si>
  <si>
    <t>,-, З</t>
  </si>
  <si>
    <t>7</t>
  </si>
  <si>
    <t>5</t>
  </si>
  <si>
    <t>44</t>
  </si>
  <si>
    <t>34</t>
  </si>
  <si>
    <t>2</t>
  </si>
  <si>
    <t>10</t>
  </si>
  <si>
    <t>Распределение обязательной нагрузки по курсам и семестрам (час.в семестр)</t>
  </si>
  <si>
    <t>I курс</t>
  </si>
  <si>
    <t>,-,ДЗ</t>
  </si>
  <si>
    <t>Психология</t>
  </si>
  <si>
    <t>Здоровый человек и его окружение</t>
  </si>
  <si>
    <t>МДК.01.01</t>
  </si>
  <si>
    <t>Основы профилактики</t>
  </si>
  <si>
    <t>,-, ,Э</t>
  </si>
  <si>
    <t>9/26/11</t>
  </si>
  <si>
    <t>Эк
-/1/2</t>
  </si>
  <si>
    <t>,2,/7/3</t>
  </si>
  <si>
    <t>Эк
-/11/4</t>
  </si>
  <si>
    <t>,-,/15/8</t>
  </si>
  <si>
    <t>,-./22/11</t>
  </si>
  <si>
    <r>
      <rPr>
        <b/>
        <sz val="12"/>
        <rFont val="Times New Roman"/>
        <family val="1"/>
      </rPr>
      <t xml:space="preserve">Консультации </t>
    </r>
    <r>
      <rPr>
        <sz val="12"/>
        <rFont val="Times New Roman"/>
        <family val="1"/>
      </rPr>
      <t xml:space="preserve">на каждого обучающегося 4 часа на учебный год
</t>
    </r>
    <r>
      <rPr>
        <b/>
        <sz val="12"/>
        <rFont val="Times New Roman"/>
        <family val="1"/>
      </rPr>
      <t xml:space="preserve">Государственная (итоговая) аттестация
1. Программа базовой  подготовки
</t>
    </r>
    <r>
      <rPr>
        <sz val="12"/>
        <rFont val="Times New Roman"/>
        <family val="1"/>
      </rPr>
      <t>1.1 Выпускная квалификационная работа в форме : выполнение дипломной работы
Выполнение дипломной работы (проекта)    4  нед
Защита дипломной работы (проекта) 2  нед.</t>
    </r>
  </si>
  <si>
    <t>32/16</t>
  </si>
  <si>
    <t>0/32</t>
  </si>
  <si>
    <t>0/42</t>
  </si>
  <si>
    <t>0/24</t>
  </si>
  <si>
    <t>0/34</t>
  </si>
  <si>
    <t>0/18</t>
  </si>
  <si>
    <t>2\30</t>
  </si>
  <si>
    <t>12/20</t>
  </si>
  <si>
    <t>18/60</t>
  </si>
  <si>
    <t>8/12</t>
  </si>
  <si>
    <t>10/28</t>
  </si>
  <si>
    <t>44/48</t>
  </si>
  <si>
    <t>50/32</t>
  </si>
  <si>
    <t>40/36</t>
  </si>
  <si>
    <t>40/20</t>
  </si>
  <si>
    <t>30/42</t>
  </si>
  <si>
    <t>58/40</t>
  </si>
  <si>
    <t>16/20</t>
  </si>
  <si>
    <t>14/20</t>
  </si>
  <si>
    <t>30/20</t>
  </si>
  <si>
    <t>20/16</t>
  </si>
  <si>
    <t>20/48</t>
  </si>
  <si>
    <t>50/100</t>
  </si>
  <si>
    <t>24/16</t>
  </si>
  <si>
    <t>62/120</t>
  </si>
  <si>
    <t>20/36</t>
  </si>
  <si>
    <t>24/36</t>
  </si>
  <si>
    <t>28/60</t>
  </si>
  <si>
    <t>50/90</t>
  </si>
  <si>
    <t>50/48</t>
  </si>
  <si>
    <t>14/18</t>
  </si>
  <si>
    <t>8/24</t>
  </si>
  <si>
    <t>24/24</t>
  </si>
  <si>
    <t>10/24</t>
  </si>
  <si>
    <t>28/30</t>
  </si>
  <si>
    <t>24/12</t>
  </si>
  <si>
    <t>30/144</t>
  </si>
  <si>
    <t>1 сем.</t>
  </si>
  <si>
    <t>недель</t>
  </si>
  <si>
    <t>2 сем.</t>
  </si>
  <si>
    <t>3 сем.</t>
  </si>
  <si>
    <t>4 сем.</t>
  </si>
  <si>
    <t>5 сем.</t>
  </si>
  <si>
    <t>6 сем.</t>
  </si>
  <si>
    <t>Курсовых работ (проектов)</t>
  </si>
  <si>
    <t>22/36</t>
  </si>
  <si>
    <t>1 нед</t>
  </si>
  <si>
    <t>2 нед</t>
  </si>
  <si>
    <t>3 нед</t>
  </si>
  <si>
    <t>4 нед</t>
  </si>
  <si>
    <t>12/18</t>
  </si>
  <si>
    <t>30/56</t>
  </si>
  <si>
    <t>8/28</t>
  </si>
  <si>
    <t xml:space="preserve">2. План учебного процесса (програма подготовки специалистов среднего звена) 34.02.01. Сестринское дело 2019-2023 гг. </t>
  </si>
  <si>
    <t>ОУД.00</t>
  </si>
  <si>
    <t>Общеобразовательный учебный цикл</t>
  </si>
  <si>
    <t>1/11/3</t>
  </si>
  <si>
    <t>ОДб.00</t>
  </si>
  <si>
    <t>Базовые общеобразовательные дисциплины</t>
  </si>
  <si>
    <t>1/9/2</t>
  </si>
  <si>
    <t>ОДб.01</t>
  </si>
  <si>
    <t xml:space="preserve">Русский язык </t>
  </si>
  <si>
    <t>-,Э</t>
  </si>
  <si>
    <t>ОДб.02</t>
  </si>
  <si>
    <t>Литература</t>
  </si>
  <si>
    <t>-, ДЗ</t>
  </si>
  <si>
    <t>ОДб.03</t>
  </si>
  <si>
    <t>Иностранный язык</t>
  </si>
  <si>
    <t>ОДб.04</t>
  </si>
  <si>
    <t>История</t>
  </si>
  <si>
    <t>- , ДЗ</t>
  </si>
  <si>
    <t>ОДб.05</t>
  </si>
  <si>
    <t>Обществознание</t>
  </si>
  <si>
    <t>ОДб.06</t>
  </si>
  <si>
    <t>Математика</t>
  </si>
  <si>
    <t>- , Э</t>
  </si>
  <si>
    <t>ОДб.07</t>
  </si>
  <si>
    <t>Информатика</t>
  </si>
  <si>
    <t>ОДб.13</t>
  </si>
  <si>
    <t>Физическая культура</t>
  </si>
  <si>
    <t>З, ДЗ</t>
  </si>
  <si>
    <t>ОДб.14</t>
  </si>
  <si>
    <t>ОБЖ</t>
  </si>
  <si>
    <t>ОДб.15</t>
  </si>
  <si>
    <t>Астрономия</t>
  </si>
  <si>
    <t>ОДб.25</t>
  </si>
  <si>
    <t>Культура речи</t>
  </si>
  <si>
    <t>ОДп.00</t>
  </si>
  <si>
    <t>Профильные общеобразовательные дисциплины</t>
  </si>
  <si>
    <t>-/1/1</t>
  </si>
  <si>
    <t>ОДп.18</t>
  </si>
  <si>
    <t>Химия</t>
  </si>
  <si>
    <t>-, Э</t>
  </si>
  <si>
    <t>ОДп.19</t>
  </si>
  <si>
    <t>Биология</t>
  </si>
  <si>
    <t>ОДдп.00</t>
  </si>
  <si>
    <t>Дополнительные общеобразовательные дисциплины</t>
  </si>
  <si>
    <t>0/1/-</t>
  </si>
  <si>
    <t>ОДд.27</t>
  </si>
  <si>
    <t>Основы учебной деятельности</t>
  </si>
  <si>
    <t>IV курс</t>
  </si>
  <si>
    <t>7 сем.</t>
  </si>
  <si>
    <t>8 сем.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</si>
</sst>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"/>
  </numFmts>
  <fonts count="52" x14ac:knownFonts="1">
    <font>
      <sz val="10"/>
      <color rgb="FF000000"/>
      <name val="Times New Roman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2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2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2"/>
    </font>
    <font>
      <b/>
      <i/>
      <sz val="14"/>
      <name val="Times New Roman"/>
      <family val="1"/>
      <charset val="204"/>
    </font>
    <font>
      <b/>
      <sz val="14"/>
      <color rgb="FF000000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4"/>
      <name val="Symbol"/>
      <family val="1"/>
    </font>
    <font>
      <vertAlign val="superscript"/>
      <sz val="14"/>
      <name val="Times New Roman"/>
      <family val="1"/>
    </font>
    <font>
      <b/>
      <i/>
      <sz val="14"/>
      <name val="Times New Roman"/>
      <family val="1"/>
    </font>
    <font>
      <u/>
      <sz val="14"/>
      <name val="Times New Roman"/>
      <family val="1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</font>
    <font>
      <sz val="9"/>
      <name val="Times New Roman"/>
      <family val="1"/>
    </font>
    <font>
      <sz val="12"/>
      <color rgb="FFFF0000"/>
      <name val="Times New Roman"/>
      <family val="1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5C4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0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indent="6"/>
    </xf>
    <xf numFmtId="0" fontId="5" fillId="0" borderId="1" xfId="0" applyFont="1" applyFill="1" applyBorder="1" applyAlignment="1">
      <alignment horizontal="left" vertical="top" wrapText="1" indent="1"/>
    </xf>
    <xf numFmtId="0" fontId="14" fillId="0" borderId="1" xfId="0" applyFont="1" applyFill="1" applyBorder="1" applyAlignment="1">
      <alignment horizontal="left" vertical="top" wrapText="1" indent="2"/>
    </xf>
    <xf numFmtId="0" fontId="14" fillId="0" borderId="5" xfId="0" applyFont="1" applyFill="1" applyBorder="1" applyAlignment="1">
      <alignment horizontal="left" vertical="top" wrapText="1" indent="2"/>
    </xf>
    <xf numFmtId="164" fontId="15" fillId="0" borderId="1" xfId="0" applyNumberFormat="1" applyFont="1" applyFill="1" applyBorder="1" applyAlignment="1">
      <alignment horizontal="left" vertical="top" wrapText="1" indent="2"/>
    </xf>
    <xf numFmtId="164" fontId="12" fillId="0" borderId="1" xfId="0" applyNumberFormat="1" applyFont="1" applyFill="1" applyBorder="1" applyAlignment="1">
      <alignment horizontal="left" vertical="top" wrapText="1" indent="3"/>
    </xf>
    <xf numFmtId="164" fontId="15" fillId="0" borderId="1" xfId="0" applyNumberFormat="1" applyFont="1" applyFill="1" applyBorder="1" applyAlignment="1">
      <alignment horizontal="right" vertical="top" wrapText="1" indent="1"/>
    </xf>
    <xf numFmtId="0" fontId="5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indent="2"/>
    </xf>
    <xf numFmtId="0" fontId="14" fillId="0" borderId="0" xfId="0" applyFont="1" applyFill="1" applyBorder="1" applyAlignment="1">
      <alignment horizontal="left" vertical="top" indent="2"/>
    </xf>
    <xf numFmtId="0" fontId="14" fillId="0" borderId="0" xfId="0" applyFont="1" applyFill="1" applyBorder="1" applyAlignment="1">
      <alignment horizontal="left" vertical="top" indent="3"/>
    </xf>
    <xf numFmtId="0" fontId="0" fillId="0" borderId="0" xfId="0" applyFill="1" applyBorder="1" applyAlignment="1">
      <alignment horizontal="left" vertical="top" indent="4"/>
    </xf>
    <xf numFmtId="0" fontId="14" fillId="0" borderId="0" xfId="0" applyFont="1" applyFill="1" applyBorder="1" applyAlignment="1">
      <alignment horizontal="left" vertical="top" indent="7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2"/>
    </xf>
    <xf numFmtId="1" fontId="15" fillId="0" borderId="1" xfId="0" applyNumberFormat="1" applyFont="1" applyFill="1" applyBorder="1" applyAlignment="1">
      <alignment horizontal="center" vertical="top" wrapText="1"/>
    </xf>
    <xf numFmtId="1" fontId="15" fillId="0" borderId="1" xfId="0" applyNumberFormat="1" applyFont="1" applyFill="1" applyBorder="1" applyAlignment="1">
      <alignment horizontal="left" vertical="top" wrapText="1" indent="2"/>
    </xf>
    <xf numFmtId="0" fontId="14" fillId="0" borderId="1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indent="13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 indent="9"/>
    </xf>
    <xf numFmtId="0" fontId="14" fillId="0" borderId="0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indent="5"/>
    </xf>
    <xf numFmtId="0" fontId="14" fillId="0" borderId="0" xfId="0" applyFont="1" applyFill="1" applyBorder="1" applyAlignment="1">
      <alignment horizontal="left" vertical="top" indent="9"/>
    </xf>
    <xf numFmtId="0" fontId="5" fillId="0" borderId="1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right" vertical="top" wrapText="1" indent="2"/>
    </xf>
    <xf numFmtId="1" fontId="17" fillId="0" borderId="1" xfId="0" applyNumberFormat="1" applyFont="1" applyFill="1" applyBorder="1" applyAlignment="1">
      <alignment horizontal="right" vertical="top" wrapText="1" indent="3"/>
    </xf>
    <xf numFmtId="0" fontId="5" fillId="0" borderId="1" xfId="0" applyFont="1" applyFill="1" applyBorder="1" applyAlignment="1">
      <alignment horizontal="right" vertical="top" wrapText="1" indent="3"/>
    </xf>
    <xf numFmtId="1" fontId="15" fillId="0" borderId="1" xfId="0" applyNumberFormat="1" applyFont="1" applyFill="1" applyBorder="1" applyAlignment="1">
      <alignment horizontal="right" vertical="top" wrapText="1" indent="3"/>
    </xf>
    <xf numFmtId="0" fontId="14" fillId="0" borderId="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1" fontId="15" fillId="0" borderId="2" xfId="0" applyNumberFormat="1" applyFont="1" applyFill="1" applyBorder="1" applyAlignment="1">
      <alignment horizontal="right" vertical="top" wrapText="1" indent="3"/>
    </xf>
    <xf numFmtId="0" fontId="0" fillId="0" borderId="0" xfId="0" applyFill="1" applyBorder="1" applyAlignment="1">
      <alignment horizontal="left" vertical="top" indent="3"/>
    </xf>
    <xf numFmtId="0" fontId="5" fillId="0" borderId="0" xfId="0" applyFont="1" applyFill="1" applyBorder="1" applyAlignment="1">
      <alignment horizontal="left" vertical="top" indent="5"/>
    </xf>
    <xf numFmtId="1" fontId="9" fillId="0" borderId="2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left" vertical="top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top" wrapText="1"/>
    </xf>
    <xf numFmtId="1" fontId="11" fillId="0" borderId="3" xfId="0" applyNumberFormat="1" applyFont="1" applyFill="1" applyBorder="1" applyAlignment="1">
      <alignment horizontal="left" vertical="top" wrapText="1"/>
    </xf>
    <xf numFmtId="1" fontId="25" fillId="0" borderId="3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1" fontId="39" fillId="2" borderId="3" xfId="0" applyNumberFormat="1" applyFont="1" applyFill="1" applyBorder="1" applyAlignment="1">
      <alignment horizontal="center" vertical="center" wrapText="1"/>
    </xf>
    <xf numFmtId="1" fontId="39" fillId="6" borderId="3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left" vertical="top" wrapText="1"/>
    </xf>
    <xf numFmtId="1" fontId="25" fillId="0" borderId="1" xfId="0" applyNumberFormat="1" applyFont="1" applyFill="1" applyBorder="1" applyAlignment="1">
      <alignment horizontal="center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1" fontId="39" fillId="6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top" wrapText="1"/>
    </xf>
    <xf numFmtId="1" fontId="11" fillId="0" borderId="2" xfId="0" applyNumberFormat="1" applyFont="1" applyFill="1" applyBorder="1" applyAlignment="1">
      <alignment horizontal="left" vertical="top" wrapText="1"/>
    </xf>
    <xf numFmtId="1" fontId="44" fillId="0" borderId="2" xfId="0" applyNumberFormat="1" applyFont="1" applyFill="1" applyBorder="1" applyAlignment="1">
      <alignment horizontal="center" vertical="center" wrapText="1"/>
    </xf>
    <xf numFmtId="1" fontId="39" fillId="0" borderId="2" xfId="0" applyNumberFormat="1" applyFont="1" applyFill="1" applyBorder="1" applyAlignment="1">
      <alignment horizontal="center" vertical="center" wrapText="1"/>
    </xf>
    <xf numFmtId="1" fontId="34" fillId="0" borderId="2" xfId="0" applyNumberFormat="1" applyFont="1" applyFill="1" applyBorder="1" applyAlignment="1">
      <alignment horizontal="left" vertical="top" wrapText="1"/>
    </xf>
    <xf numFmtId="1" fontId="25" fillId="0" borderId="2" xfId="0" applyNumberFormat="1" applyFont="1" applyFill="1" applyBorder="1" applyAlignment="1">
      <alignment horizontal="center" vertical="center" wrapText="1"/>
    </xf>
    <xf numFmtId="1" fontId="25" fillId="6" borderId="2" xfId="0" applyNumberFormat="1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wrapText="1"/>
    </xf>
    <xf numFmtId="1" fontId="32" fillId="0" borderId="1" xfId="0" applyNumberFormat="1" applyFont="1" applyFill="1" applyBorder="1" applyAlignment="1">
      <alignment horizontal="left" vertical="top" wrapText="1"/>
    </xf>
    <xf numFmtId="1" fontId="34" fillId="0" borderId="1" xfId="0" applyNumberFormat="1" applyFont="1" applyFill="1" applyBorder="1" applyAlignment="1">
      <alignment horizontal="left" vertical="top" wrapText="1"/>
    </xf>
    <xf numFmtId="1" fontId="32" fillId="0" borderId="2" xfId="0" applyNumberFormat="1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left" vertical="top" wrapText="1"/>
    </xf>
    <xf numFmtId="1" fontId="39" fillId="2" borderId="2" xfId="0" applyNumberFormat="1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left" vertical="top" wrapText="1"/>
    </xf>
    <xf numFmtId="1" fontId="25" fillId="0" borderId="3" xfId="0" applyNumberFormat="1" applyFont="1" applyFill="1" applyBorder="1" applyAlignment="1">
      <alignment horizontal="left" vertical="top" wrapText="1"/>
    </xf>
    <xf numFmtId="1" fontId="41" fillId="0" borderId="3" xfId="0" applyNumberFormat="1" applyFont="1" applyFill="1" applyBorder="1" applyAlignment="1">
      <alignment horizontal="center" vertical="center" wrapText="1"/>
    </xf>
    <xf numFmtId="1" fontId="25" fillId="6" borderId="3" xfId="0" applyNumberFormat="1" applyFont="1" applyFill="1" applyBorder="1" applyAlignment="1">
      <alignment horizontal="center" vertical="center" wrapText="1"/>
    </xf>
    <xf numFmtId="1" fontId="41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1" fontId="25" fillId="0" borderId="1" xfId="0" applyNumberFormat="1" applyFont="1" applyFill="1" applyBorder="1" applyAlignment="1">
      <alignment horizontal="left" vertical="top" wrapText="1" indent="2"/>
    </xf>
    <xf numFmtId="1" fontId="25" fillId="0" borderId="2" xfId="0" applyNumberFormat="1" applyFont="1" applyFill="1" applyBorder="1" applyAlignment="1">
      <alignment horizontal="left" vertical="top" wrapText="1" indent="2"/>
    </xf>
    <xf numFmtId="1" fontId="39" fillId="6" borderId="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left" vertical="center" wrapText="1"/>
    </xf>
    <xf numFmtId="1" fontId="34" fillId="0" borderId="3" xfId="0" applyNumberFormat="1" applyFont="1" applyFill="1" applyBorder="1" applyAlignment="1">
      <alignment horizontal="left" vertical="top" wrapText="1"/>
    </xf>
    <xf numFmtId="1" fontId="34" fillId="0" borderId="1" xfId="0" applyNumberFormat="1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left" vertical="center" wrapText="1"/>
    </xf>
    <xf numFmtId="1" fontId="38" fillId="0" borderId="17" xfId="0" applyNumberFormat="1" applyFont="1" applyFill="1" applyBorder="1" applyAlignment="1">
      <alignment horizontal="center" vertical="center" wrapText="1"/>
    </xf>
    <xf numFmtId="1" fontId="39" fillId="0" borderId="9" xfId="0" applyNumberFormat="1" applyFont="1" applyFill="1" applyBorder="1" applyAlignment="1">
      <alignment horizontal="center" vertical="center" wrapText="1"/>
    </xf>
    <xf numFmtId="1" fontId="39" fillId="0" borderId="5" xfId="0" applyNumberFormat="1" applyFont="1" applyFill="1" applyBorder="1" applyAlignment="1">
      <alignment horizontal="center" vertical="center" wrapText="1"/>
    </xf>
    <xf numFmtId="1" fontId="39" fillId="0" borderId="7" xfId="0" applyNumberFormat="1" applyFont="1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left" vertical="top" wrapText="1"/>
    </xf>
    <xf numFmtId="1" fontId="33" fillId="0" borderId="17" xfId="0" applyNumberFormat="1" applyFont="1" applyFill="1" applyBorder="1" applyAlignment="1">
      <alignment horizontal="left" vertical="top" wrapText="1"/>
    </xf>
    <xf numFmtId="1" fontId="22" fillId="0" borderId="17" xfId="0" applyNumberFormat="1" applyFont="1" applyFill="1" applyBorder="1" applyAlignment="1">
      <alignment horizontal="center" vertical="center" wrapText="1"/>
    </xf>
    <xf numFmtId="1" fontId="23" fillId="2" borderId="17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42" fillId="6" borderId="1" xfId="0" applyNumberFormat="1" applyFont="1" applyFill="1" applyBorder="1" applyAlignment="1">
      <alignment horizontal="center" vertical="center" wrapText="1"/>
    </xf>
    <xf numFmtId="1" fontId="32" fillId="6" borderId="1" xfId="0" applyNumberFormat="1" applyFont="1" applyFill="1" applyBorder="1" applyAlignment="1">
      <alignment horizontal="center" vertical="center" wrapText="1"/>
    </xf>
    <xf numFmtId="1" fontId="32" fillId="0" borderId="1" xfId="0" applyNumberFormat="1" applyFont="1" applyFill="1" applyBorder="1" applyAlignment="1">
      <alignment horizontal="center" vertical="center" wrapText="1"/>
    </xf>
    <xf numFmtId="1" fontId="42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36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1" fontId="25" fillId="0" borderId="2" xfId="0" applyNumberFormat="1" applyFont="1" applyFill="1" applyBorder="1" applyAlignment="1">
      <alignment horizontal="center" vertical="center" wrapText="1"/>
    </xf>
    <xf numFmtId="1" fontId="33" fillId="7" borderId="17" xfId="0" applyNumberFormat="1" applyFont="1" applyFill="1" applyBorder="1" applyAlignment="1">
      <alignment horizontal="left" vertical="top" wrapText="1"/>
    </xf>
    <xf numFmtId="1" fontId="22" fillId="7" borderId="17" xfId="0" applyNumberFormat="1" applyFont="1" applyFill="1" applyBorder="1" applyAlignment="1">
      <alignment horizontal="center" vertical="center" wrapText="1"/>
    </xf>
    <xf numFmtId="1" fontId="38" fillId="7" borderId="17" xfId="0" applyNumberFormat="1" applyFont="1" applyFill="1" applyBorder="1" applyAlignment="1">
      <alignment horizontal="center" vertical="center" wrapText="1"/>
    </xf>
    <xf numFmtId="1" fontId="39" fillId="7" borderId="17" xfId="0" applyNumberFormat="1" applyFont="1" applyFill="1" applyBorder="1" applyAlignment="1">
      <alignment horizontal="center" vertical="center" wrapText="1"/>
    </xf>
    <xf numFmtId="1" fontId="10" fillId="7" borderId="16" xfId="0" applyNumberFormat="1" applyFont="1" applyFill="1" applyBorder="1" applyAlignment="1">
      <alignment horizontal="left" vertical="top" wrapText="1"/>
    </xf>
    <xf numFmtId="1" fontId="36" fillId="7" borderId="17" xfId="0" applyNumberFormat="1" applyFont="1" applyFill="1" applyBorder="1" applyAlignment="1">
      <alignment horizontal="left" vertical="top" wrapText="1"/>
    </xf>
    <xf numFmtId="1" fontId="40" fillId="7" borderId="17" xfId="0" applyNumberFormat="1" applyFont="1" applyFill="1" applyBorder="1" applyAlignment="1">
      <alignment horizontal="center" vertical="center" wrapText="1"/>
    </xf>
    <xf numFmtId="1" fontId="39" fillId="7" borderId="18" xfId="0" applyNumberFormat="1" applyFont="1" applyFill="1" applyBorder="1" applyAlignment="1">
      <alignment horizontal="center" vertical="center" wrapText="1"/>
    </xf>
    <xf numFmtId="1" fontId="22" fillId="8" borderId="17" xfId="0" applyNumberFormat="1" applyFont="1" applyFill="1" applyBorder="1" applyAlignment="1">
      <alignment horizontal="center" vertical="center" wrapText="1"/>
    </xf>
    <xf numFmtId="1" fontId="38" fillId="8" borderId="17" xfId="0" applyNumberFormat="1" applyFont="1" applyFill="1" applyBorder="1" applyAlignment="1">
      <alignment horizontal="center" vertical="center" wrapText="1"/>
    </xf>
    <xf numFmtId="1" fontId="10" fillId="8" borderId="16" xfId="0" applyNumberFormat="1" applyFont="1" applyFill="1" applyBorder="1" applyAlignment="1">
      <alignment horizontal="left" vertical="top" wrapText="1"/>
    </xf>
    <xf numFmtId="1" fontId="36" fillId="8" borderId="17" xfId="0" applyNumberFormat="1" applyFont="1" applyFill="1" applyBorder="1" applyAlignment="1">
      <alignment horizontal="left" vertical="top" wrapText="1"/>
    </xf>
    <xf numFmtId="1" fontId="13" fillId="9" borderId="16" xfId="0" applyNumberFormat="1" applyFont="1" applyFill="1" applyBorder="1" applyAlignment="1">
      <alignment horizontal="center" vertical="top" wrapText="1"/>
    </xf>
    <xf numFmtId="1" fontId="33" fillId="9" borderId="17" xfId="0" applyNumberFormat="1" applyFont="1" applyFill="1" applyBorder="1" applyAlignment="1">
      <alignment horizontal="left" vertical="top" wrapText="1"/>
    </xf>
    <xf numFmtId="1" fontId="22" fillId="9" borderId="17" xfId="0" applyNumberFormat="1" applyFont="1" applyFill="1" applyBorder="1" applyAlignment="1">
      <alignment horizontal="center" vertical="center" wrapText="1"/>
    </xf>
    <xf numFmtId="1" fontId="38" fillId="9" borderId="17" xfId="0" applyNumberFormat="1" applyFont="1" applyFill="1" applyBorder="1" applyAlignment="1">
      <alignment horizontal="center" vertical="center" wrapText="1"/>
    </xf>
    <xf numFmtId="1" fontId="39" fillId="9" borderId="17" xfId="0" applyNumberFormat="1" applyFont="1" applyFill="1" applyBorder="1" applyAlignment="1">
      <alignment horizontal="center" vertical="center" wrapText="1"/>
    </xf>
    <xf numFmtId="1" fontId="10" fillId="9" borderId="16" xfId="0" applyNumberFormat="1" applyFont="1" applyFill="1" applyBorder="1" applyAlignment="1">
      <alignment horizontal="left" vertical="top" wrapText="1"/>
    </xf>
    <xf numFmtId="1" fontId="36" fillId="9" borderId="17" xfId="0" applyNumberFormat="1" applyFont="1" applyFill="1" applyBorder="1" applyAlignment="1">
      <alignment horizontal="left" vertical="top" wrapText="1"/>
    </xf>
    <xf numFmtId="1" fontId="40" fillId="9" borderId="17" xfId="0" applyNumberFormat="1" applyFont="1" applyFill="1" applyBorder="1" applyAlignment="1">
      <alignment horizontal="center" vertical="center" wrapText="1"/>
    </xf>
    <xf numFmtId="1" fontId="49" fillId="9" borderId="19" xfId="0" applyNumberFormat="1" applyFont="1" applyFill="1" applyBorder="1" applyAlignment="1">
      <alignment horizontal="center" vertical="center" wrapText="1"/>
    </xf>
    <xf numFmtId="1" fontId="39" fillId="9" borderId="18" xfId="0" applyNumberFormat="1" applyFont="1" applyFill="1" applyBorder="1" applyAlignment="1">
      <alignment horizontal="center" vertical="center" wrapText="1"/>
    </xf>
    <xf numFmtId="1" fontId="21" fillId="9" borderId="17" xfId="0" applyNumberFormat="1" applyFont="1" applyFill="1" applyBorder="1" applyAlignment="1">
      <alignment horizontal="center" vertical="center" wrapText="1"/>
    </xf>
    <xf numFmtId="1" fontId="7" fillId="8" borderId="16" xfId="0" applyNumberFormat="1" applyFont="1" applyFill="1" applyBorder="1" applyAlignment="1">
      <alignment horizontal="left" vertical="top" wrapText="1"/>
    </xf>
    <xf numFmtId="1" fontId="7" fillId="8" borderId="17" xfId="0" applyNumberFormat="1" applyFont="1" applyFill="1" applyBorder="1" applyAlignment="1">
      <alignment horizontal="left" vertical="top" wrapText="1"/>
    </xf>
    <xf numFmtId="1" fontId="0" fillId="7" borderId="17" xfId="0" applyNumberFormat="1" applyFill="1" applyBorder="1" applyAlignment="1">
      <alignment horizontal="left" vertical="top" wrapText="1"/>
    </xf>
    <xf numFmtId="1" fontId="24" fillId="7" borderId="17" xfId="0" applyNumberFormat="1" applyFont="1" applyFill="1" applyBorder="1" applyAlignment="1">
      <alignment horizontal="center" vertical="center" wrapText="1"/>
    </xf>
    <xf numFmtId="1" fontId="10" fillId="7" borderId="16" xfId="0" applyNumberFormat="1" applyFont="1" applyFill="1" applyBorder="1" applyAlignment="1">
      <alignment horizontal="left" vertical="top" wrapText="1" indent="2"/>
    </xf>
    <xf numFmtId="1" fontId="8" fillId="10" borderId="16" xfId="0" applyNumberFormat="1" applyFont="1" applyFill="1" applyBorder="1" applyAlignment="1">
      <alignment horizontal="left" vertical="center" wrapText="1"/>
    </xf>
    <xf numFmtId="1" fontId="34" fillId="10" borderId="17" xfId="0" applyNumberFormat="1" applyFont="1" applyFill="1" applyBorder="1" applyAlignment="1">
      <alignment horizontal="left" vertical="top" wrapText="1"/>
    </xf>
    <xf numFmtId="1" fontId="25" fillId="10" borderId="17" xfId="0" applyNumberFormat="1" applyFont="1" applyFill="1" applyBorder="1" applyAlignment="1">
      <alignment horizontal="center" vertical="center" wrapText="1"/>
    </xf>
    <xf numFmtId="1" fontId="39" fillId="10" borderId="17" xfId="0" applyNumberFormat="1" applyFont="1" applyFill="1" applyBorder="1" applyAlignment="1">
      <alignment horizontal="center" vertical="center" wrapText="1"/>
    </xf>
    <xf numFmtId="1" fontId="41" fillId="10" borderId="17" xfId="0" applyNumberFormat="1" applyFont="1" applyFill="1" applyBorder="1" applyAlignment="1">
      <alignment horizontal="center" vertical="center" wrapText="1"/>
    </xf>
    <xf numFmtId="1" fontId="25" fillId="10" borderId="18" xfId="0" applyNumberFormat="1" applyFont="1" applyFill="1" applyBorder="1" applyAlignment="1">
      <alignment horizontal="center" vertical="center" wrapText="1"/>
    </xf>
    <xf numFmtId="1" fontId="7" fillId="7" borderId="16" xfId="0" applyNumberFormat="1" applyFont="1" applyFill="1" applyBorder="1" applyAlignment="1">
      <alignment horizontal="left" vertical="top" wrapText="1"/>
    </xf>
    <xf numFmtId="1" fontId="39" fillId="7" borderId="20" xfId="0" applyNumberFormat="1" applyFont="1" applyFill="1" applyBorder="1" applyAlignment="1">
      <alignment horizontal="center" vertical="center" wrapText="1"/>
    </xf>
    <xf numFmtId="1" fontId="38" fillId="9" borderId="19" xfId="0" applyNumberFormat="1" applyFont="1" applyFill="1" applyBorder="1" applyAlignment="1">
      <alignment horizontal="center" vertical="center" wrapText="1"/>
    </xf>
    <xf numFmtId="1" fontId="38" fillId="9" borderId="18" xfId="0" applyNumberFormat="1" applyFont="1" applyFill="1" applyBorder="1" applyAlignment="1">
      <alignment horizontal="center" vertical="center" wrapText="1"/>
    </xf>
    <xf numFmtId="1" fontId="25" fillId="5" borderId="8" xfId="0" applyNumberFormat="1" applyFont="1" applyFill="1" applyBorder="1" applyAlignment="1">
      <alignment horizontal="center" vertical="center" wrapText="1"/>
    </xf>
    <xf numFmtId="1" fontId="39" fillId="2" borderId="4" xfId="0" applyNumberFormat="1" applyFont="1" applyFill="1" applyBorder="1" applyAlignment="1">
      <alignment horizontal="center" vertical="center" wrapText="1"/>
    </xf>
    <xf numFmtId="1" fontId="25" fillId="2" borderId="4" xfId="0" applyNumberFormat="1" applyFont="1" applyFill="1" applyBorder="1" applyAlignment="1">
      <alignment horizontal="center" vertical="center" wrapText="1"/>
    </xf>
    <xf numFmtId="1" fontId="25" fillId="4" borderId="1" xfId="0" applyNumberFormat="1" applyFont="1" applyFill="1" applyBorder="1" applyAlignment="1">
      <alignment horizontal="center" vertical="center" wrapText="1"/>
    </xf>
    <xf numFmtId="1" fontId="25" fillId="5" borderId="2" xfId="0" applyNumberFormat="1" applyFont="1" applyFill="1" applyBorder="1" applyAlignment="1">
      <alignment horizontal="center" vertical="center" wrapText="1"/>
    </xf>
    <xf numFmtId="1" fontId="25" fillId="5" borderId="6" xfId="0" applyNumberFormat="1" applyFont="1" applyFill="1" applyBorder="1" applyAlignment="1">
      <alignment horizontal="center" vertical="center" wrapText="1"/>
    </xf>
    <xf numFmtId="1" fontId="25" fillId="4" borderId="2" xfId="0" applyNumberFormat="1" applyFont="1" applyFill="1" applyBorder="1" applyAlignment="1">
      <alignment horizontal="center" vertical="center" wrapText="1"/>
    </xf>
    <xf numFmtId="1" fontId="25" fillId="4" borderId="3" xfId="0" applyNumberFormat="1" applyFont="1" applyFill="1" applyBorder="1" applyAlignment="1">
      <alignment horizontal="center" vertical="center" wrapText="1"/>
    </xf>
    <xf numFmtId="1" fontId="39" fillId="2" borderId="8" xfId="0" applyNumberFormat="1" applyFont="1" applyFill="1" applyBorder="1" applyAlignment="1">
      <alignment horizontal="center" vertical="center" wrapText="1"/>
    </xf>
    <xf numFmtId="1" fontId="39" fillId="4" borderId="2" xfId="0" applyNumberFormat="1" applyFont="1" applyFill="1" applyBorder="1" applyAlignment="1">
      <alignment horizontal="center" vertical="center" wrapText="1"/>
    </xf>
    <xf numFmtId="1" fontId="48" fillId="9" borderId="17" xfId="0" applyNumberFormat="1" applyFont="1" applyFill="1" applyBorder="1" applyAlignment="1">
      <alignment horizontal="center" vertical="center" wrapText="1"/>
    </xf>
    <xf numFmtId="1" fontId="48" fillId="8" borderId="19" xfId="0" applyNumberFormat="1" applyFont="1" applyFill="1" applyBorder="1" applyAlignment="1">
      <alignment horizontal="center" vertical="center" wrapText="1"/>
    </xf>
    <xf numFmtId="1" fontId="38" fillId="8" borderId="18" xfId="0" applyNumberFormat="1" applyFont="1" applyFill="1" applyBorder="1" applyAlignment="1">
      <alignment horizontal="center" vertical="center" wrapText="1"/>
    </xf>
    <xf numFmtId="1" fontId="25" fillId="3" borderId="4" xfId="0" applyNumberFormat="1" applyFont="1" applyFill="1" applyBorder="1" applyAlignment="1">
      <alignment horizontal="center" vertical="center" wrapText="1"/>
    </xf>
    <xf numFmtId="1" fontId="46" fillId="2" borderId="1" xfId="0" applyNumberFormat="1" applyFont="1" applyFill="1" applyBorder="1" applyAlignment="1">
      <alignment horizontal="center" vertical="center" wrapText="1"/>
    </xf>
    <xf numFmtId="1" fontId="39" fillId="4" borderId="1" xfId="0" applyNumberFormat="1" applyFont="1" applyFill="1" applyBorder="1" applyAlignment="1">
      <alignment horizontal="center" vertical="center" wrapText="1"/>
    </xf>
    <xf numFmtId="1" fontId="25" fillId="3" borderId="1" xfId="0" applyNumberFormat="1" applyFont="1" applyFill="1" applyBorder="1" applyAlignment="1">
      <alignment horizontal="center" vertical="center" wrapText="1"/>
    </xf>
    <xf numFmtId="1" fontId="39" fillId="5" borderId="1" xfId="0" applyNumberFormat="1" applyFont="1" applyFill="1" applyBorder="1" applyAlignment="1">
      <alignment horizontal="center" vertical="center" wrapText="1"/>
    </xf>
    <xf numFmtId="1" fontId="25" fillId="0" borderId="4" xfId="0" applyNumberFormat="1" applyFont="1" applyFill="1" applyBorder="1" applyAlignment="1">
      <alignment horizontal="center" vertical="center" wrapText="1"/>
    </xf>
    <xf numFmtId="1" fontId="25" fillId="3" borderId="3" xfId="0" applyNumberFormat="1" applyFont="1" applyFill="1" applyBorder="1" applyAlignment="1">
      <alignment horizontal="center" vertical="center" wrapText="1"/>
    </xf>
    <xf numFmtId="1" fontId="38" fillId="5" borderId="17" xfId="0" applyNumberFormat="1" applyFont="1" applyFill="1" applyBorder="1" applyAlignment="1">
      <alignment horizontal="center" vertical="center" wrapText="1"/>
    </xf>
    <xf numFmtId="1" fontId="23" fillId="0" borderId="17" xfId="0" applyNumberFormat="1" applyFont="1" applyFill="1" applyBorder="1" applyAlignment="1">
      <alignment horizontal="center" vertical="center" wrapText="1"/>
    </xf>
    <xf numFmtId="1" fontId="23" fillId="6" borderId="17" xfId="0" applyNumberFormat="1" applyFont="1" applyFill="1" applyBorder="1" applyAlignment="1">
      <alignment horizontal="center" vertical="center" wrapText="1"/>
    </xf>
    <xf numFmtId="1" fontId="36" fillId="0" borderId="2" xfId="0" applyNumberFormat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 wrapText="1"/>
    </xf>
    <xf numFmtId="49" fontId="25" fillId="4" borderId="2" xfId="0" applyNumberFormat="1" applyFont="1" applyFill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49" fontId="25" fillId="5" borderId="6" xfId="0" applyNumberFormat="1" applyFont="1" applyFill="1" applyBorder="1" applyAlignment="1">
      <alignment horizontal="center" vertical="center" wrapText="1"/>
    </xf>
    <xf numFmtId="1" fontId="36" fillId="0" borderId="2" xfId="0" applyNumberFormat="1" applyFont="1" applyFill="1" applyBorder="1" applyAlignment="1">
      <alignment horizontal="center" vertical="center" wrapText="1"/>
    </xf>
    <xf numFmtId="1" fontId="36" fillId="0" borderId="10" xfId="0" applyNumberFormat="1" applyFont="1" applyFill="1" applyBorder="1" applyAlignment="1">
      <alignment horizontal="center" vertical="center" wrapText="1"/>
    </xf>
    <xf numFmtId="1" fontId="36" fillId="0" borderId="3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4" fillId="0" borderId="5" xfId="0" applyNumberFormat="1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2" fillId="0" borderId="2" xfId="0" applyFont="1" applyFill="1" applyBorder="1" applyAlignment="1">
      <alignment horizontal="left" wrapText="1" indent="2"/>
    </xf>
    <xf numFmtId="0" fontId="2" fillId="0" borderId="3" xfId="0" applyFont="1" applyFill="1" applyBorder="1" applyAlignment="1">
      <alignment horizontal="left" wrapText="1" indent="2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5" xfId="0" applyFont="1" applyFill="1" applyBorder="1" applyAlignment="1">
      <alignment horizontal="left" vertical="top" wrapText="1" indent="2"/>
    </xf>
    <xf numFmtId="1" fontId="25" fillId="0" borderId="21" xfId="0" applyNumberFormat="1" applyFon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1" fontId="25" fillId="0" borderId="6" xfId="0" applyNumberFormat="1" applyFont="1" applyFill="1" applyBorder="1" applyAlignment="1">
      <alignment horizontal="left" vertical="top" wrapText="1"/>
    </xf>
    <xf numFmtId="1" fontId="0" fillId="0" borderId="12" xfId="0" applyNumberFormat="1" applyFill="1" applyBorder="1" applyAlignment="1">
      <alignment horizontal="left" vertical="top" wrapText="1"/>
    </xf>
    <xf numFmtId="1" fontId="0" fillId="0" borderId="7" xfId="0" applyNumberFormat="1" applyFill="1" applyBorder="1" applyAlignment="1">
      <alignment horizontal="left" vertical="top" wrapText="1"/>
    </xf>
    <xf numFmtId="1" fontId="0" fillId="0" borderId="13" xfId="0" applyNumberFormat="1" applyFill="1" applyBorder="1" applyAlignment="1">
      <alignment horizontal="left" vertical="top" wrapText="1"/>
    </xf>
    <xf numFmtId="1" fontId="0" fillId="0" borderId="0" xfId="0" applyNumberFormat="1" applyFill="1" applyBorder="1" applyAlignment="1">
      <alignment horizontal="left" vertical="top" wrapText="1"/>
    </xf>
    <xf numFmtId="1" fontId="0" fillId="0" borderId="14" xfId="0" applyNumberFormat="1" applyFill="1" applyBorder="1" applyAlignment="1">
      <alignment horizontal="left" vertical="top" wrapText="1"/>
    </xf>
    <xf numFmtId="1" fontId="0" fillId="0" borderId="8" xfId="0" applyNumberFormat="1" applyFill="1" applyBorder="1" applyAlignment="1">
      <alignment horizontal="left" vertical="top" wrapText="1"/>
    </xf>
    <xf numFmtId="1" fontId="0" fillId="0" borderId="15" xfId="0" applyNumberFormat="1" applyFill="1" applyBorder="1" applyAlignment="1">
      <alignment horizontal="left" vertical="top" wrapText="1"/>
    </xf>
    <xf numFmtId="1" fontId="0" fillId="0" borderId="9" xfId="0" applyNumberFormat="1" applyFill="1" applyBorder="1" applyAlignment="1">
      <alignment horizontal="left" vertical="top" wrapText="1"/>
    </xf>
    <xf numFmtId="1" fontId="11" fillId="0" borderId="2" xfId="0" applyNumberFormat="1" applyFont="1" applyFill="1" applyBorder="1" applyAlignment="1">
      <alignment horizontal="center" vertical="center" textRotation="90" wrapText="1"/>
    </xf>
    <xf numFmtId="1" fontId="11" fillId="0" borderId="10" xfId="0" applyNumberFormat="1" applyFont="1" applyFill="1" applyBorder="1" applyAlignment="1">
      <alignment horizontal="center" vertical="center" textRotation="90" wrapText="1"/>
    </xf>
    <xf numFmtId="1" fontId="11" fillId="0" borderId="3" xfId="0" applyNumberFormat="1" applyFont="1" applyFill="1" applyBorder="1" applyAlignment="1">
      <alignment horizontal="center" vertical="center" textRotation="90" wrapText="1"/>
    </xf>
    <xf numFmtId="1" fontId="11" fillId="0" borderId="4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vertical="center" wrapText="1"/>
    </xf>
    <xf numFmtId="1" fontId="35" fillId="0" borderId="4" xfId="0" applyNumberFormat="1" applyFont="1" applyFill="1" applyBorder="1" applyAlignment="1">
      <alignment horizontal="center" vertical="center" wrapText="1"/>
    </xf>
    <xf numFmtId="1" fontId="35" fillId="0" borderId="11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wrapText="1"/>
    </xf>
    <xf numFmtId="1" fontId="6" fillId="0" borderId="10" xfId="0" applyNumberFormat="1" applyFont="1" applyFill="1" applyBorder="1" applyAlignment="1">
      <alignment horizontal="center" wrapText="1"/>
    </xf>
    <xf numFmtId="1" fontId="6" fillId="0" borderId="3" xfId="0" applyNumberFormat="1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vertical="center" textRotation="90" wrapText="1"/>
    </xf>
    <xf numFmtId="1" fontId="6" fillId="0" borderId="10" xfId="0" applyNumberFormat="1" applyFont="1" applyFill="1" applyBorder="1" applyAlignment="1">
      <alignment horizontal="center" vertical="center" textRotation="90" wrapText="1"/>
    </xf>
    <xf numFmtId="1" fontId="6" fillId="0" borderId="3" xfId="0" applyNumberFormat="1" applyFont="1" applyFill="1" applyBorder="1" applyAlignment="1">
      <alignment horizontal="center" vertical="center" textRotation="90" wrapText="1"/>
    </xf>
    <xf numFmtId="1" fontId="21" fillId="0" borderId="7" xfId="0" applyNumberFormat="1" applyFont="1" applyFill="1" applyBorder="1" applyAlignment="1">
      <alignment horizontal="center" vertical="center" textRotation="90" wrapText="1"/>
    </xf>
    <xf numFmtId="1" fontId="6" fillId="0" borderId="14" xfId="0" applyNumberFormat="1" applyFont="1" applyFill="1" applyBorder="1" applyAlignment="1">
      <alignment horizontal="center" vertical="center" textRotation="90" wrapText="1"/>
    </xf>
    <xf numFmtId="1" fontId="6" fillId="0" borderId="9" xfId="0" applyNumberFormat="1" applyFont="1" applyFill="1" applyBorder="1" applyAlignment="1">
      <alignment horizontal="center" vertical="center" textRotation="90" wrapText="1"/>
    </xf>
    <xf numFmtId="1" fontId="6" fillId="0" borderId="12" xfId="0" applyNumberFormat="1" applyFont="1" applyFill="1" applyBorder="1" applyAlignment="1">
      <alignment horizontal="center" vertical="center" textRotation="90" wrapText="1"/>
    </xf>
    <xf numFmtId="1" fontId="6" fillId="0" borderId="0" xfId="0" applyNumberFormat="1" applyFont="1" applyFill="1" applyBorder="1" applyAlignment="1">
      <alignment horizontal="center" vertical="center" textRotation="90" wrapText="1"/>
    </xf>
    <xf numFmtId="1" fontId="6" fillId="0" borderId="15" xfId="0" applyNumberFormat="1" applyFont="1" applyFill="1" applyBorder="1" applyAlignment="1">
      <alignment horizontal="center" vertical="center" textRotation="90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1" fontId="0" fillId="0" borderId="12" xfId="0" applyNumberFormat="1" applyFill="1" applyBorder="1" applyAlignment="1">
      <alignment horizontal="center" vertical="center" wrapText="1"/>
    </xf>
    <xf numFmtId="1" fontId="0" fillId="0" borderId="7" xfId="0" applyNumberFormat="1" applyFill="1" applyBorder="1" applyAlignment="1">
      <alignment horizontal="center" vertical="center" wrapText="1"/>
    </xf>
    <xf numFmtId="1" fontId="23" fillId="0" borderId="2" xfId="0" applyNumberFormat="1" applyFont="1" applyFill="1" applyBorder="1" applyAlignment="1">
      <alignment horizontal="center" vertical="center" wrapText="1"/>
    </xf>
    <xf numFmtId="1" fontId="23" fillId="0" borderId="10" xfId="0" applyNumberFormat="1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center" vertical="center" wrapText="1"/>
    </xf>
    <xf numFmtId="1" fontId="36" fillId="0" borderId="2" xfId="0" applyNumberFormat="1" applyFont="1" applyFill="1" applyBorder="1" applyAlignment="1">
      <alignment horizontal="center" vertical="center" wrapText="1"/>
    </xf>
    <xf numFmtId="1" fontId="36" fillId="0" borderId="10" xfId="0" applyNumberFormat="1" applyFont="1" applyFill="1" applyBorder="1" applyAlignment="1">
      <alignment horizontal="center" vertical="center" wrapText="1"/>
    </xf>
    <xf numFmtId="1" fontId="36" fillId="0" borderId="3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25" fillId="0" borderId="2" xfId="0" applyNumberFormat="1" applyFont="1" applyFill="1" applyBorder="1" applyAlignment="1">
      <alignment horizontal="center" vertical="center" wrapText="1"/>
    </xf>
    <xf numFmtId="1" fontId="33" fillId="0" borderId="6" xfId="0" applyNumberFormat="1" applyFont="1" applyFill="1" applyBorder="1" applyAlignment="1">
      <alignment horizontal="center" vertical="center" textRotation="90" wrapText="1"/>
    </xf>
    <xf numFmtId="1" fontId="33" fillId="0" borderId="13" xfId="0" applyNumberFormat="1" applyFont="1" applyFill="1" applyBorder="1" applyAlignment="1">
      <alignment horizontal="center" vertical="center" textRotation="90" wrapText="1"/>
    </xf>
    <xf numFmtId="1" fontId="33" fillId="0" borderId="8" xfId="0" applyNumberFormat="1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left" vertical="top" wrapText="1" indent="2"/>
    </xf>
    <xf numFmtId="0" fontId="14" fillId="0" borderId="11" xfId="0" applyFont="1" applyFill="1" applyBorder="1" applyAlignment="1">
      <alignment horizontal="left" vertical="top" wrapText="1" indent="2"/>
    </xf>
    <xf numFmtId="0" fontId="14" fillId="0" borderId="5" xfId="0" applyFont="1" applyFill="1" applyBorder="1" applyAlignment="1">
      <alignment horizontal="left" vertical="top" wrapText="1" indent="2"/>
    </xf>
    <xf numFmtId="0" fontId="5" fillId="0" borderId="4" xfId="0" applyFont="1" applyFill="1" applyBorder="1" applyAlignment="1">
      <alignment horizontal="left" vertical="top" wrapText="1" indent="2"/>
    </xf>
    <xf numFmtId="0" fontId="5" fillId="0" borderId="11" xfId="0" applyFont="1" applyFill="1" applyBorder="1" applyAlignment="1">
      <alignment horizontal="left" vertical="top" wrapText="1" indent="2"/>
    </xf>
    <xf numFmtId="0" fontId="5" fillId="0" borderId="5" xfId="0" applyFont="1" applyFill="1" applyBorder="1" applyAlignment="1">
      <alignment horizontal="left" vertical="top" wrapText="1" indent="2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top" wrapText="1" indent="2"/>
    </xf>
    <xf numFmtId="0" fontId="14" fillId="0" borderId="4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 indent="1"/>
    </xf>
    <xf numFmtId="0" fontId="0" fillId="0" borderId="11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1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5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 indent="9"/>
    </xf>
    <xf numFmtId="0" fontId="14" fillId="0" borderId="11" xfId="0" applyFont="1" applyFill="1" applyBorder="1" applyAlignment="1">
      <alignment horizontal="left" vertical="top" wrapText="1" indent="9"/>
    </xf>
    <xf numFmtId="0" fontId="14" fillId="0" borderId="5" xfId="0" applyFont="1" applyFill="1" applyBorder="1" applyAlignment="1">
      <alignment horizontal="left" vertical="top" wrapText="1" indent="9"/>
    </xf>
    <xf numFmtId="0" fontId="14" fillId="0" borderId="4" xfId="0" applyFont="1" applyFill="1" applyBorder="1" applyAlignment="1">
      <alignment horizontal="left" vertical="top" wrapText="1" indent="10"/>
    </xf>
    <xf numFmtId="0" fontId="14" fillId="0" borderId="11" xfId="0" applyFont="1" applyFill="1" applyBorder="1" applyAlignment="1">
      <alignment horizontal="left" vertical="top" wrapText="1" indent="10"/>
    </xf>
    <xf numFmtId="0" fontId="14" fillId="0" borderId="5" xfId="0" applyFont="1" applyFill="1" applyBorder="1" applyAlignment="1">
      <alignment horizontal="left" vertical="top" wrapText="1" indent="10"/>
    </xf>
    <xf numFmtId="0" fontId="14" fillId="0" borderId="4" xfId="0" applyFont="1" applyFill="1" applyBorder="1" applyAlignment="1">
      <alignment horizontal="left" vertical="top" wrapText="1" indent="3"/>
    </xf>
    <xf numFmtId="0" fontId="14" fillId="0" borderId="11" xfId="0" applyFont="1" applyFill="1" applyBorder="1" applyAlignment="1">
      <alignment horizontal="left" vertical="top" wrapText="1" indent="3"/>
    </xf>
    <xf numFmtId="0" fontId="14" fillId="0" borderId="5" xfId="0" applyFont="1" applyFill="1" applyBorder="1" applyAlignment="1">
      <alignment horizontal="left" vertical="top" wrapText="1" indent="3"/>
    </xf>
    <xf numFmtId="1" fontId="42" fillId="11" borderId="0" xfId="0" applyNumberFormat="1" applyFont="1" applyFill="1" applyBorder="1" applyAlignment="1">
      <alignment horizontal="center" vertical="center"/>
    </xf>
    <xf numFmtId="1" fontId="0" fillId="11" borderId="0" xfId="0" applyNumberFormat="1" applyFill="1" applyBorder="1" applyAlignment="1">
      <alignment horizontal="left" vertical="top"/>
    </xf>
    <xf numFmtId="1" fontId="50" fillId="11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top"/>
    </xf>
    <xf numFmtId="1" fontId="9" fillId="0" borderId="14" xfId="0" applyNumberFormat="1" applyFont="1" applyFill="1" applyBorder="1" applyAlignment="1">
      <alignment horizontal="center" vertical="top" wrapText="1"/>
    </xf>
    <xf numFmtId="1" fontId="9" fillId="0" borderId="10" xfId="0" applyNumberFormat="1" applyFont="1" applyFill="1" applyBorder="1" applyAlignment="1">
      <alignment horizontal="center" vertical="top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left" vertical="top" wrapText="1"/>
    </xf>
    <xf numFmtId="49" fontId="6" fillId="12" borderId="17" xfId="0" applyNumberFormat="1" applyFont="1" applyFill="1" applyBorder="1" applyAlignment="1">
      <alignment horizontal="center" vertical="center" wrapText="1"/>
    </xf>
    <xf numFmtId="1" fontId="47" fillId="12" borderId="17" xfId="0" applyNumberFormat="1" applyFont="1" applyFill="1" applyBorder="1" applyAlignment="1">
      <alignment horizontal="center" vertical="center" wrapText="1"/>
    </xf>
    <xf numFmtId="0" fontId="47" fillId="12" borderId="16" xfId="0" applyFont="1" applyFill="1" applyBorder="1" applyAlignment="1">
      <alignment horizontal="center" vertical="center" wrapText="1"/>
    </xf>
    <xf numFmtId="0" fontId="37" fillId="12" borderId="17" xfId="0" applyFont="1" applyFill="1" applyBorder="1" applyAlignment="1">
      <alignment horizontal="left" vertical="top" wrapText="1"/>
    </xf>
    <xf numFmtId="49" fontId="37" fillId="12" borderId="17" xfId="0" applyNumberFormat="1" applyFont="1" applyFill="1" applyBorder="1" applyAlignment="1">
      <alignment horizontal="center" vertical="center" wrapText="1"/>
    </xf>
    <xf numFmtId="1" fontId="51" fillId="12" borderId="1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36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13" borderId="9" xfId="0" applyNumberFormat="1" applyFont="1" applyFill="1" applyBorder="1" applyAlignment="1">
      <alignment horizontal="center" vertical="center" wrapText="1"/>
    </xf>
    <xf numFmtId="1" fontId="36" fillId="2" borderId="3" xfId="0" applyNumberFormat="1" applyFont="1" applyFill="1" applyBorder="1" applyAlignment="1">
      <alignment horizontal="center" vertical="center" wrapText="1"/>
    </xf>
    <xf numFmtId="1" fontId="36" fillId="2" borderId="8" xfId="0" applyNumberFormat="1" applyFont="1" applyFill="1" applyBorder="1" applyAlignment="1">
      <alignment horizontal="center" vertical="center" wrapText="1"/>
    </xf>
    <xf numFmtId="0" fontId="8" fillId="4" borderId="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1" fontId="36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1" fontId="36" fillId="2" borderId="1" xfId="0" applyNumberFormat="1" applyFont="1" applyFill="1" applyBorder="1" applyAlignment="1">
      <alignment horizontal="center" vertical="center" wrapText="1"/>
    </xf>
    <xf numFmtId="1" fontId="36" fillId="2" borderId="4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1" fontId="8" fillId="13" borderId="5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1" fontId="36" fillId="2" borderId="2" xfId="0" applyNumberFormat="1" applyFont="1" applyFill="1" applyBorder="1" applyAlignment="1">
      <alignment horizontal="center" vertical="center" wrapText="1"/>
    </xf>
    <xf numFmtId="1" fontId="36" fillId="2" borderId="6" xfId="0" applyNumberFormat="1" applyFont="1" applyFill="1" applyBorder="1" applyAlignment="1">
      <alignment horizontal="center" vertical="center" wrapText="1"/>
    </xf>
    <xf numFmtId="1" fontId="8" fillId="13" borderId="8" xfId="0" applyNumberFormat="1" applyFont="1" applyFill="1" applyBorder="1" applyAlignment="1">
      <alignment horizontal="center" vertical="center" wrapText="1"/>
    </xf>
    <xf numFmtId="1" fontId="8" fillId="4" borderId="6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top" wrapText="1"/>
    </xf>
    <xf numFmtId="1" fontId="8" fillId="4" borderId="8" xfId="0" applyNumberFormat="1" applyFont="1" applyFill="1" applyBorder="1" applyAlignment="1">
      <alignment horizontal="center" vertical="center" wrapText="1"/>
    </xf>
    <xf numFmtId="1" fontId="36" fillId="2" borderId="10" xfId="0" applyNumberFormat="1" applyFont="1" applyFill="1" applyBorder="1" applyAlignment="1">
      <alignment horizontal="center" vertical="center" wrapText="1"/>
    </xf>
    <xf numFmtId="1" fontId="36" fillId="2" borderId="13" xfId="0" applyNumberFormat="1" applyFont="1" applyFill="1" applyBorder="1" applyAlignment="1">
      <alignment horizontal="center" vertical="center" wrapText="1"/>
    </xf>
    <xf numFmtId="1" fontId="39" fillId="9" borderId="19" xfId="0" applyNumberFormat="1" applyFont="1" applyFill="1" applyBorder="1" applyAlignment="1">
      <alignment horizontal="center" vertical="center" wrapText="1"/>
    </xf>
    <xf numFmtId="1" fontId="39" fillId="0" borderId="8" xfId="0" applyNumberFormat="1" applyFont="1" applyFill="1" applyBorder="1" applyAlignment="1">
      <alignment horizontal="center" vertical="center" wrapText="1"/>
    </xf>
    <xf numFmtId="1" fontId="39" fillId="0" borderId="4" xfId="0" applyNumberFormat="1" applyFont="1" applyFill="1" applyBorder="1" applyAlignment="1">
      <alignment horizontal="center" vertical="center" wrapText="1"/>
    </xf>
    <xf numFmtId="1" fontId="39" fillId="0" borderId="6" xfId="0" applyNumberFormat="1" applyFont="1" applyFill="1" applyBorder="1" applyAlignment="1">
      <alignment horizontal="center" vertical="center" wrapText="1"/>
    </xf>
    <xf numFmtId="1" fontId="38" fillId="8" borderId="19" xfId="0" applyNumberFormat="1" applyFont="1" applyFill="1" applyBorder="1" applyAlignment="1">
      <alignment horizontal="center" vertical="center" wrapText="1"/>
    </xf>
    <xf numFmtId="1" fontId="39" fillId="7" borderId="19" xfId="0" applyNumberFormat="1" applyFont="1" applyFill="1" applyBorder="1" applyAlignment="1">
      <alignment horizontal="center" vertical="center" wrapText="1"/>
    </xf>
    <xf numFmtId="1" fontId="40" fillId="7" borderId="19" xfId="0" applyNumberFormat="1" applyFont="1" applyFill="1" applyBorder="1" applyAlignment="1">
      <alignment horizontal="center" vertical="center" wrapText="1"/>
    </xf>
    <xf numFmtId="1" fontId="39" fillId="10" borderId="19" xfId="0" applyNumberFormat="1" applyFont="1" applyFill="1" applyBorder="1" applyAlignment="1">
      <alignment horizontal="center" vertical="center" wrapText="1"/>
    </xf>
    <xf numFmtId="1" fontId="38" fillId="7" borderId="19" xfId="0" applyNumberFormat="1" applyFont="1" applyFill="1" applyBorder="1" applyAlignment="1">
      <alignment horizontal="center" vertical="center" wrapText="1"/>
    </xf>
    <xf numFmtId="1" fontId="38" fillId="0" borderId="19" xfId="0" applyNumberFormat="1" applyFont="1" applyFill="1" applyBorder="1" applyAlignment="1">
      <alignment horizontal="center" vertical="center" wrapText="1"/>
    </xf>
    <xf numFmtId="1" fontId="38" fillId="9" borderId="23" xfId="0" applyNumberFormat="1" applyFont="1" applyFill="1" applyBorder="1" applyAlignment="1">
      <alignment horizontal="center" vertical="center" wrapText="1"/>
    </xf>
    <xf numFmtId="1" fontId="39" fillId="2" borderId="9" xfId="0" applyNumberFormat="1" applyFont="1" applyFill="1" applyBorder="1" applyAlignment="1">
      <alignment horizontal="center" vertical="center" wrapText="1"/>
    </xf>
    <xf numFmtId="1" fontId="25" fillId="5" borderId="5" xfId="0" applyNumberFormat="1" applyFont="1" applyFill="1" applyBorder="1" applyAlignment="1">
      <alignment horizontal="center" vertical="center" wrapText="1"/>
    </xf>
    <xf numFmtId="1" fontId="25" fillId="2" borderId="5" xfId="0" applyNumberFormat="1" applyFont="1" applyFill="1" applyBorder="1" applyAlignment="1">
      <alignment horizontal="center" vertical="center" wrapText="1"/>
    </xf>
    <xf numFmtId="1" fontId="25" fillId="5" borderId="7" xfId="0" applyNumberFormat="1" applyFont="1" applyFill="1" applyBorder="1" applyAlignment="1">
      <alignment horizontal="center" vertical="center" wrapText="1"/>
    </xf>
    <xf numFmtId="1" fontId="40" fillId="9" borderId="23" xfId="0" applyNumberFormat="1" applyFont="1" applyFill="1" applyBorder="1" applyAlignment="1">
      <alignment horizontal="center" vertical="center" wrapText="1"/>
    </xf>
    <xf numFmtId="1" fontId="25" fillId="4" borderId="9" xfId="0" applyNumberFormat="1" applyFont="1" applyFill="1" applyBorder="1" applyAlignment="1">
      <alignment horizontal="center" vertical="center" wrapText="1"/>
    </xf>
    <xf numFmtId="1" fontId="25" fillId="2" borderId="12" xfId="0" applyNumberFormat="1" applyFont="1" applyFill="1" applyBorder="1" applyAlignment="1">
      <alignment horizontal="center" vertical="center" wrapText="1"/>
    </xf>
    <xf numFmtId="1" fontId="48" fillId="9" borderId="23" xfId="0" applyNumberFormat="1" applyFont="1" applyFill="1" applyBorder="1" applyAlignment="1">
      <alignment horizontal="center" vertical="center" wrapText="1"/>
    </xf>
    <xf numFmtId="1" fontId="38" fillId="8" borderId="23" xfId="0" applyNumberFormat="1" applyFont="1" applyFill="1" applyBorder="1" applyAlignment="1">
      <alignment horizontal="center" vertical="center" wrapText="1"/>
    </xf>
    <xf numFmtId="1" fontId="39" fillId="2" borderId="5" xfId="0" applyNumberFormat="1" applyFont="1" applyFill="1" applyBorder="1" applyAlignment="1">
      <alignment horizontal="center" vertical="center" wrapText="1"/>
    </xf>
    <xf numFmtId="1" fontId="25" fillId="4" borderId="5" xfId="0" applyNumberFormat="1" applyFont="1" applyFill="1" applyBorder="1" applyAlignment="1">
      <alignment horizontal="center" vertical="center" wrapText="1"/>
    </xf>
    <xf numFmtId="1" fontId="25" fillId="4" borderId="11" xfId="0" applyNumberFormat="1" applyFont="1" applyFill="1" applyBorder="1" applyAlignment="1">
      <alignment horizontal="center" vertical="center" wrapText="1"/>
    </xf>
    <xf numFmtId="1" fontId="39" fillId="2" borderId="7" xfId="0" applyNumberFormat="1" applyFont="1" applyFill="1" applyBorder="1" applyAlignment="1">
      <alignment horizontal="center" vertical="center" wrapText="1"/>
    </xf>
    <xf numFmtId="1" fontId="39" fillId="7" borderId="23" xfId="0" applyNumberFormat="1" applyFont="1" applyFill="1" applyBorder="1" applyAlignment="1">
      <alignment horizontal="center" vertical="center" wrapText="1"/>
    </xf>
    <xf numFmtId="1" fontId="39" fillId="10" borderId="23" xfId="0" applyNumberFormat="1" applyFont="1" applyFill="1" applyBorder="1" applyAlignment="1">
      <alignment horizontal="center" vertical="center" wrapText="1"/>
    </xf>
    <xf numFmtId="1" fontId="40" fillId="7" borderId="23" xfId="0" applyNumberFormat="1" applyFont="1" applyFill="1" applyBorder="1" applyAlignment="1">
      <alignment horizontal="center" vertical="center" wrapText="1"/>
    </xf>
    <xf numFmtId="1" fontId="25" fillId="3" borderId="5" xfId="0" applyNumberFormat="1" applyFont="1" applyFill="1" applyBorder="1" applyAlignment="1">
      <alignment horizontal="center" vertical="center" wrapText="1"/>
    </xf>
    <xf numFmtId="1" fontId="23" fillId="2" borderId="23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1" fontId="42" fillId="2" borderId="5" xfId="0" applyNumberFormat="1" applyFont="1" applyFill="1" applyBorder="1" applyAlignment="1">
      <alignment horizontal="center" vertical="center"/>
    </xf>
    <xf numFmtId="1" fontId="0" fillId="0" borderId="22" xfId="0" applyNumberFormat="1" applyFill="1" applyBorder="1" applyAlignment="1">
      <alignment horizontal="left" vertical="top"/>
    </xf>
    <xf numFmtId="1" fontId="47" fillId="0" borderId="24" xfId="0" applyNumberFormat="1" applyFont="1" applyFill="1" applyBorder="1" applyAlignment="1">
      <alignment horizontal="center" vertical="center" wrapText="1"/>
    </xf>
    <xf numFmtId="1" fontId="47" fillId="0" borderId="25" xfId="0" applyNumberFormat="1" applyFont="1" applyFill="1" applyBorder="1" applyAlignment="1">
      <alignment horizontal="center" vertical="center" wrapText="1"/>
    </xf>
    <xf numFmtId="1" fontId="47" fillId="0" borderId="2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5C4F8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19" sqref="E19"/>
    </sheetView>
  </sheetViews>
  <sheetFormatPr defaultRowHeight="12.75" x14ac:dyDescent="0.2"/>
  <cols>
    <col min="1" max="1" width="16" customWidth="1"/>
    <col min="2" max="2" width="22.6640625" customWidth="1"/>
    <col min="3" max="3" width="16.6640625" customWidth="1"/>
    <col min="4" max="4" width="24.6640625" customWidth="1"/>
    <col min="5" max="5" width="24.1640625" customWidth="1"/>
    <col min="6" max="6" width="20" customWidth="1"/>
    <col min="7" max="7" width="8.1640625" customWidth="1"/>
    <col min="8" max="8" width="18.1640625" customWidth="1"/>
    <col min="9" max="9" width="16.6640625" customWidth="1"/>
    <col min="10" max="10" width="12.83203125" customWidth="1"/>
  </cols>
  <sheetData>
    <row r="1" spans="1:10" ht="18" customHeight="1" x14ac:dyDescent="0.2">
      <c r="A1" s="1" t="s">
        <v>0</v>
      </c>
    </row>
    <row r="2" spans="1:10" ht="15" customHeight="1" x14ac:dyDescent="0.2">
      <c r="A2" s="210" t="s">
        <v>1</v>
      </c>
      <c r="B2" s="212" t="s">
        <v>2</v>
      </c>
      <c r="C2" s="208" t="s">
        <v>3</v>
      </c>
      <c r="D2" s="214" t="s">
        <v>4</v>
      </c>
      <c r="E2" s="215"/>
      <c r="F2" s="212" t="s">
        <v>5</v>
      </c>
      <c r="G2" s="204" t="s">
        <v>6</v>
      </c>
      <c r="H2" s="205"/>
      <c r="I2" s="208" t="s">
        <v>7</v>
      </c>
      <c r="J2" s="208" t="s">
        <v>8</v>
      </c>
    </row>
    <row r="3" spans="1:10" ht="44.1" customHeight="1" x14ac:dyDescent="0.2">
      <c r="A3" s="211"/>
      <c r="B3" s="213"/>
      <c r="C3" s="209"/>
      <c r="D3" s="5" t="s">
        <v>9</v>
      </c>
      <c r="E3" s="2" t="s">
        <v>10</v>
      </c>
      <c r="F3" s="213"/>
      <c r="G3" s="206"/>
      <c r="H3" s="207"/>
      <c r="I3" s="209"/>
      <c r="J3" s="209"/>
    </row>
    <row r="4" spans="1:10" ht="15" customHeigh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200">
        <v>7</v>
      </c>
      <c r="H4" s="201"/>
      <c r="I4" s="6">
        <v>8</v>
      </c>
      <c r="J4" s="6">
        <v>9</v>
      </c>
    </row>
    <row r="5" spans="1:10" ht="15" customHeight="1" x14ac:dyDescent="0.2">
      <c r="A5" s="7" t="s">
        <v>11</v>
      </c>
      <c r="B5" s="6">
        <v>39</v>
      </c>
      <c r="C5" s="2" t="s">
        <v>12</v>
      </c>
      <c r="D5" s="2" t="s">
        <v>12</v>
      </c>
      <c r="E5" s="2" t="s">
        <v>12</v>
      </c>
      <c r="F5" s="6">
        <v>2</v>
      </c>
      <c r="G5" s="198" t="s">
        <v>12</v>
      </c>
      <c r="H5" s="199"/>
      <c r="I5" s="6">
        <v>11</v>
      </c>
      <c r="J5" s="8">
        <v>52</v>
      </c>
    </row>
    <row r="6" spans="1:10" ht="15" customHeight="1" x14ac:dyDescent="0.2">
      <c r="A6" s="7" t="s">
        <v>13</v>
      </c>
      <c r="B6" s="6">
        <v>36</v>
      </c>
      <c r="C6" s="6">
        <v>2</v>
      </c>
      <c r="D6" s="6">
        <v>2</v>
      </c>
      <c r="E6" s="2" t="s">
        <v>12</v>
      </c>
      <c r="F6" s="6">
        <v>2</v>
      </c>
      <c r="G6" s="198" t="s">
        <v>12</v>
      </c>
      <c r="H6" s="199"/>
      <c r="I6" s="6">
        <v>10</v>
      </c>
      <c r="J6" s="8">
        <v>52</v>
      </c>
    </row>
    <row r="7" spans="1:10" ht="15" customHeight="1" x14ac:dyDescent="0.2">
      <c r="A7" s="7" t="s">
        <v>14</v>
      </c>
      <c r="B7" s="6">
        <v>29</v>
      </c>
      <c r="C7" s="6">
        <v>5</v>
      </c>
      <c r="D7" s="6">
        <v>6</v>
      </c>
      <c r="E7" s="2" t="s">
        <v>12</v>
      </c>
      <c r="F7" s="6">
        <v>2</v>
      </c>
      <c r="G7" s="198" t="s">
        <v>12</v>
      </c>
      <c r="H7" s="199"/>
      <c r="I7" s="6">
        <v>10</v>
      </c>
      <c r="J7" s="8">
        <v>52</v>
      </c>
    </row>
    <row r="8" spans="1:10" ht="15" customHeight="1" x14ac:dyDescent="0.2">
      <c r="A8" s="7" t="s">
        <v>15</v>
      </c>
      <c r="B8" s="6">
        <v>22</v>
      </c>
      <c r="C8" s="6">
        <v>4</v>
      </c>
      <c r="D8" s="6">
        <v>4</v>
      </c>
      <c r="E8" s="6">
        <v>4</v>
      </c>
      <c r="F8" s="6">
        <v>1</v>
      </c>
      <c r="G8" s="200">
        <v>6</v>
      </c>
      <c r="H8" s="201"/>
      <c r="I8" s="6">
        <v>2</v>
      </c>
      <c r="J8" s="8">
        <v>43</v>
      </c>
    </row>
    <row r="9" spans="1:10" ht="15" customHeight="1" x14ac:dyDescent="0.2">
      <c r="A9" s="3" t="s">
        <v>16</v>
      </c>
      <c r="B9" s="9">
        <v>126</v>
      </c>
      <c r="C9" s="9">
        <v>11</v>
      </c>
      <c r="D9" s="9">
        <v>12</v>
      </c>
      <c r="E9" s="9">
        <v>4</v>
      </c>
      <c r="F9" s="9">
        <v>7</v>
      </c>
      <c r="G9" s="202">
        <v>6</v>
      </c>
      <c r="H9" s="203"/>
      <c r="I9" s="9">
        <v>33</v>
      </c>
      <c r="J9" s="10">
        <v>199</v>
      </c>
    </row>
  </sheetData>
  <mergeCells count="14">
    <mergeCell ref="I2:I3"/>
    <mergeCell ref="J2:J3"/>
    <mergeCell ref="G4:H4"/>
    <mergeCell ref="G5:H5"/>
    <mergeCell ref="A2:A3"/>
    <mergeCell ref="B2:B3"/>
    <mergeCell ref="C2:C3"/>
    <mergeCell ref="D2:E2"/>
    <mergeCell ref="F2:F3"/>
    <mergeCell ref="G6:H6"/>
    <mergeCell ref="G7:H7"/>
    <mergeCell ref="G8:H8"/>
    <mergeCell ref="G9:H9"/>
    <mergeCell ref="G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4"/>
  <sheetViews>
    <sheetView tabSelected="1" zoomScale="90" zoomScaleNormal="90" workbookViewId="0">
      <selection activeCell="AB12" sqref="AB12"/>
    </sheetView>
  </sheetViews>
  <sheetFormatPr defaultRowHeight="12.75" x14ac:dyDescent="0.2"/>
  <cols>
    <col min="1" max="1" width="15.1640625" style="61" customWidth="1"/>
    <col min="2" max="2" width="36.1640625" style="61" customWidth="1"/>
    <col min="3" max="3" width="9.6640625" style="62" customWidth="1"/>
    <col min="4" max="4" width="8.1640625" style="62" customWidth="1"/>
    <col min="5" max="5" width="8" style="62" customWidth="1"/>
    <col min="6" max="7" width="8.1640625" style="62" customWidth="1"/>
    <col min="8" max="8" width="10.1640625" style="62" customWidth="1"/>
    <col min="9" max="9" width="6.5" style="62" customWidth="1"/>
    <col min="10" max="11" width="9.83203125" style="62" customWidth="1"/>
    <col min="12" max="12" width="9.5" style="62" customWidth="1"/>
    <col min="13" max="15" width="9.83203125" style="62" customWidth="1"/>
    <col min="16" max="16" width="9.33203125" style="61"/>
    <col min="17" max="17" width="14.33203125" style="61" customWidth="1"/>
    <col min="18" max="18" width="11.83203125" style="61" customWidth="1"/>
    <col min="19" max="16384" width="9.33203125" style="61"/>
  </cols>
  <sheetData>
    <row r="1" spans="1:19" ht="15.75" x14ac:dyDescent="0.2">
      <c r="A1" s="319" t="s">
        <v>594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</row>
    <row r="2" spans="1:19" ht="9.75" customHeight="1" x14ac:dyDescent="0.2">
      <c r="A2" s="63"/>
    </row>
    <row r="3" spans="1:19" ht="41.1" customHeight="1" x14ac:dyDescent="0.2">
      <c r="A3" s="237" t="s">
        <v>17</v>
      </c>
      <c r="B3" s="234" t="s">
        <v>18</v>
      </c>
      <c r="C3" s="237" t="s">
        <v>19</v>
      </c>
      <c r="D3" s="246" t="s">
        <v>20</v>
      </c>
      <c r="E3" s="247"/>
      <c r="F3" s="247"/>
      <c r="G3" s="247"/>
      <c r="H3" s="247"/>
      <c r="I3" s="248"/>
      <c r="J3" s="399" t="s">
        <v>526</v>
      </c>
      <c r="K3" s="400"/>
      <c r="L3" s="400"/>
      <c r="M3" s="400"/>
      <c r="N3" s="400"/>
      <c r="O3" s="400"/>
      <c r="P3" s="400"/>
      <c r="Q3" s="401"/>
      <c r="R3" s="316"/>
      <c r="S3" s="317"/>
    </row>
    <row r="4" spans="1:19" ht="21.95" customHeight="1" x14ac:dyDescent="0.2">
      <c r="A4" s="238"/>
      <c r="B4" s="235"/>
      <c r="C4" s="238"/>
      <c r="D4" s="237" t="s">
        <v>21</v>
      </c>
      <c r="E4" s="237" t="s">
        <v>22</v>
      </c>
      <c r="F4" s="246" t="s">
        <v>23</v>
      </c>
      <c r="G4" s="247"/>
      <c r="H4" s="247"/>
      <c r="I4" s="248"/>
      <c r="J4" s="249" t="s">
        <v>527</v>
      </c>
      <c r="K4" s="250"/>
      <c r="L4" s="251" t="s">
        <v>416</v>
      </c>
      <c r="M4" s="250"/>
      <c r="N4" s="252" t="s">
        <v>417</v>
      </c>
      <c r="O4" s="250"/>
      <c r="P4" s="252" t="s">
        <v>641</v>
      </c>
      <c r="Q4" s="250"/>
      <c r="R4" s="316"/>
      <c r="S4" s="317"/>
    </row>
    <row r="5" spans="1:19" ht="23.1" customHeight="1" x14ac:dyDescent="0.2">
      <c r="A5" s="238"/>
      <c r="B5" s="235"/>
      <c r="C5" s="238"/>
      <c r="D5" s="238"/>
      <c r="E5" s="238"/>
      <c r="F5" s="237" t="s">
        <v>24</v>
      </c>
      <c r="G5" s="253" t="s">
        <v>25</v>
      </c>
      <c r="H5" s="254"/>
      <c r="I5" s="255"/>
      <c r="J5" s="259" t="s">
        <v>578</v>
      </c>
      <c r="K5" s="259" t="s">
        <v>580</v>
      </c>
      <c r="L5" s="262" t="s">
        <v>581</v>
      </c>
      <c r="M5" s="256" t="s">
        <v>582</v>
      </c>
      <c r="N5" s="256" t="s">
        <v>583</v>
      </c>
      <c r="O5" s="256" t="s">
        <v>584</v>
      </c>
      <c r="P5" s="256" t="s">
        <v>642</v>
      </c>
      <c r="Q5" s="256" t="s">
        <v>643</v>
      </c>
      <c r="R5" s="317"/>
      <c r="S5" s="317"/>
    </row>
    <row r="6" spans="1:19" ht="23.1" customHeight="1" x14ac:dyDescent="0.2">
      <c r="A6" s="238"/>
      <c r="B6" s="235"/>
      <c r="C6" s="238"/>
      <c r="D6" s="238"/>
      <c r="E6" s="238"/>
      <c r="F6" s="238"/>
      <c r="G6" s="266" t="s">
        <v>434</v>
      </c>
      <c r="H6" s="243" t="s">
        <v>26</v>
      </c>
      <c r="I6" s="240" t="s">
        <v>585</v>
      </c>
      <c r="J6" s="260"/>
      <c r="K6" s="260"/>
      <c r="L6" s="263"/>
      <c r="M6" s="257"/>
      <c r="N6" s="257"/>
      <c r="O6" s="257"/>
      <c r="P6" s="257"/>
      <c r="Q6" s="257"/>
      <c r="R6" s="317"/>
      <c r="S6" s="317"/>
    </row>
    <row r="7" spans="1:19" ht="23.1" customHeight="1" x14ac:dyDescent="0.2">
      <c r="A7" s="238"/>
      <c r="B7" s="235"/>
      <c r="C7" s="238"/>
      <c r="D7" s="238"/>
      <c r="E7" s="238"/>
      <c r="F7" s="238"/>
      <c r="G7" s="267"/>
      <c r="H7" s="244"/>
      <c r="I7" s="241"/>
      <c r="J7" s="260"/>
      <c r="K7" s="260"/>
      <c r="L7" s="263"/>
      <c r="M7" s="257"/>
      <c r="N7" s="257"/>
      <c r="O7" s="257"/>
      <c r="P7" s="257"/>
      <c r="Q7" s="257"/>
      <c r="R7" s="317"/>
      <c r="S7" s="317"/>
    </row>
    <row r="8" spans="1:19" ht="23.1" customHeight="1" x14ac:dyDescent="0.2">
      <c r="A8" s="238"/>
      <c r="B8" s="235"/>
      <c r="C8" s="238"/>
      <c r="D8" s="238"/>
      <c r="E8" s="238"/>
      <c r="F8" s="238"/>
      <c r="G8" s="267"/>
      <c r="H8" s="244"/>
      <c r="I8" s="241"/>
      <c r="J8" s="261"/>
      <c r="K8" s="261"/>
      <c r="L8" s="264"/>
      <c r="M8" s="258"/>
      <c r="N8" s="258"/>
      <c r="O8" s="258"/>
      <c r="P8" s="258"/>
      <c r="Q8" s="258"/>
      <c r="R8" s="317"/>
      <c r="S8" s="317"/>
    </row>
    <row r="9" spans="1:19" ht="15" customHeight="1" x14ac:dyDescent="0.2">
      <c r="A9" s="238"/>
      <c r="B9" s="235"/>
      <c r="C9" s="238"/>
      <c r="D9" s="238"/>
      <c r="E9" s="238"/>
      <c r="F9" s="238"/>
      <c r="G9" s="267"/>
      <c r="H9" s="244"/>
      <c r="I9" s="241"/>
      <c r="J9" s="191">
        <f>L105/36</f>
        <v>15.777777777777779</v>
      </c>
      <c r="K9" s="191">
        <f>M105/36</f>
        <v>20.722222222222221</v>
      </c>
      <c r="L9" s="191">
        <v>12</v>
      </c>
      <c r="M9" s="191">
        <v>17</v>
      </c>
      <c r="N9" s="191">
        <f>P105/36</f>
        <v>12</v>
      </c>
      <c r="O9" s="191">
        <f>Q105/36</f>
        <v>9</v>
      </c>
      <c r="P9" s="191" t="e">
        <f>#REF!/36</f>
        <v>#REF!</v>
      </c>
      <c r="Q9" s="191" t="e">
        <f>#REF!/36</f>
        <v>#REF!</v>
      </c>
      <c r="R9" s="317"/>
      <c r="S9" s="317"/>
    </row>
    <row r="10" spans="1:19" ht="12.75" customHeight="1" x14ac:dyDescent="0.2">
      <c r="A10" s="239"/>
      <c r="B10" s="236"/>
      <c r="C10" s="239"/>
      <c r="D10" s="239"/>
      <c r="E10" s="239"/>
      <c r="F10" s="239"/>
      <c r="G10" s="268"/>
      <c r="H10" s="245"/>
      <c r="I10" s="242"/>
      <c r="J10" s="187" t="s">
        <v>579</v>
      </c>
      <c r="K10" s="187" t="s">
        <v>579</v>
      </c>
      <c r="L10" s="187" t="s">
        <v>579</v>
      </c>
      <c r="M10" s="187" t="s">
        <v>579</v>
      </c>
      <c r="N10" s="187" t="s">
        <v>579</v>
      </c>
      <c r="O10" s="187" t="s">
        <v>579</v>
      </c>
      <c r="P10" s="193" t="s">
        <v>579</v>
      </c>
      <c r="Q10" s="193" t="s">
        <v>579</v>
      </c>
      <c r="R10" s="317"/>
      <c r="S10" s="317"/>
    </row>
    <row r="11" spans="1:19" ht="12" customHeight="1" thickBot="1" x14ac:dyDescent="0.25">
      <c r="A11" s="60">
        <v>1</v>
      </c>
      <c r="B11" s="60">
        <v>2</v>
      </c>
      <c r="C11" s="64">
        <v>3</v>
      </c>
      <c r="D11" s="64">
        <v>4</v>
      </c>
      <c r="E11" s="64">
        <v>5</v>
      </c>
      <c r="F11" s="64">
        <v>6</v>
      </c>
      <c r="G11" s="64"/>
      <c r="H11" s="64">
        <v>7</v>
      </c>
      <c r="I11" s="64">
        <v>8</v>
      </c>
      <c r="J11" s="64">
        <v>11</v>
      </c>
      <c r="K11" s="65">
        <v>12</v>
      </c>
      <c r="L11" s="64">
        <v>13</v>
      </c>
      <c r="M11" s="64">
        <v>14</v>
      </c>
      <c r="N11" s="64">
        <v>15</v>
      </c>
      <c r="O11" s="64">
        <v>16</v>
      </c>
      <c r="P11" s="64">
        <v>16</v>
      </c>
      <c r="Q11" s="64">
        <v>17</v>
      </c>
      <c r="R11" s="317"/>
      <c r="S11" s="317"/>
    </row>
    <row r="12" spans="1:19" ht="12" customHeight="1" thickBot="1" x14ac:dyDescent="0.25">
      <c r="A12" s="324" t="s">
        <v>595</v>
      </c>
      <c r="B12" s="325" t="s">
        <v>596</v>
      </c>
      <c r="C12" s="326" t="s">
        <v>597</v>
      </c>
      <c r="D12" s="327">
        <f>D13+D25+D28</f>
        <v>2106</v>
      </c>
      <c r="E12" s="327">
        <f t="shared" ref="E12:Q12" si="0">E13+E25+E28</f>
        <v>702</v>
      </c>
      <c r="F12" s="327">
        <f t="shared" si="0"/>
        <v>0</v>
      </c>
      <c r="G12" s="327">
        <f t="shared" si="0"/>
        <v>1404</v>
      </c>
      <c r="H12" s="327">
        <f t="shared" si="0"/>
        <v>798</v>
      </c>
      <c r="I12" s="327">
        <f t="shared" si="0"/>
        <v>606</v>
      </c>
      <c r="J12" s="327">
        <f t="shared" si="0"/>
        <v>612</v>
      </c>
      <c r="K12" s="327">
        <f t="shared" si="0"/>
        <v>792</v>
      </c>
      <c r="L12" s="327">
        <f t="shared" si="0"/>
        <v>0</v>
      </c>
      <c r="M12" s="327">
        <f t="shared" si="0"/>
        <v>0</v>
      </c>
      <c r="N12" s="327">
        <f t="shared" si="0"/>
        <v>0</v>
      </c>
      <c r="O12" s="327">
        <f t="shared" si="0"/>
        <v>0</v>
      </c>
      <c r="P12" s="327">
        <f t="shared" si="0"/>
        <v>0</v>
      </c>
      <c r="Q12" s="327">
        <f t="shared" si="0"/>
        <v>0</v>
      </c>
      <c r="R12" s="317"/>
      <c r="S12" s="317"/>
    </row>
    <row r="13" spans="1:19" ht="12" customHeight="1" thickBot="1" x14ac:dyDescent="0.25">
      <c r="A13" s="328" t="s">
        <v>598</v>
      </c>
      <c r="B13" s="329" t="s">
        <v>599</v>
      </c>
      <c r="C13" s="330" t="s">
        <v>600</v>
      </c>
      <c r="D13" s="331">
        <f>SUM(D14:D24)</f>
        <v>1653</v>
      </c>
      <c r="E13" s="331">
        <f t="shared" ref="E13:Q13" si="1">SUM(E14:E24)</f>
        <v>551</v>
      </c>
      <c r="F13" s="331">
        <f t="shared" si="1"/>
        <v>0</v>
      </c>
      <c r="G13" s="331">
        <f t="shared" si="1"/>
        <v>1102</v>
      </c>
      <c r="H13" s="331">
        <f t="shared" si="1"/>
        <v>560</v>
      </c>
      <c r="I13" s="331">
        <f t="shared" si="1"/>
        <v>542</v>
      </c>
      <c r="J13" s="331">
        <f t="shared" si="1"/>
        <v>468</v>
      </c>
      <c r="K13" s="331">
        <f t="shared" si="1"/>
        <v>634</v>
      </c>
      <c r="L13" s="331">
        <f t="shared" si="1"/>
        <v>0</v>
      </c>
      <c r="M13" s="331">
        <f t="shared" si="1"/>
        <v>0</v>
      </c>
      <c r="N13" s="331">
        <f t="shared" si="1"/>
        <v>0</v>
      </c>
      <c r="O13" s="331">
        <f t="shared" si="1"/>
        <v>0</v>
      </c>
      <c r="P13" s="331">
        <f t="shared" si="1"/>
        <v>0</v>
      </c>
      <c r="Q13" s="331">
        <f t="shared" si="1"/>
        <v>0</v>
      </c>
      <c r="R13" s="317"/>
      <c r="S13" s="317"/>
    </row>
    <row r="14" spans="1:19" ht="12" customHeight="1" x14ac:dyDescent="0.2">
      <c r="A14" s="332" t="s">
        <v>601</v>
      </c>
      <c r="B14" s="333" t="s">
        <v>602</v>
      </c>
      <c r="C14" s="334" t="s">
        <v>603</v>
      </c>
      <c r="D14" s="195">
        <f>E14+G14</f>
        <v>117</v>
      </c>
      <c r="E14" s="335">
        <v>39</v>
      </c>
      <c r="F14" s="195"/>
      <c r="G14" s="195">
        <f>H14+I14</f>
        <v>78</v>
      </c>
      <c r="H14" s="335">
        <v>78</v>
      </c>
      <c r="I14" s="195"/>
      <c r="J14" s="336">
        <v>38</v>
      </c>
      <c r="K14" s="337">
        <v>40</v>
      </c>
      <c r="L14" s="338"/>
      <c r="M14" s="339"/>
      <c r="N14" s="195"/>
      <c r="O14" s="195"/>
      <c r="P14" s="338"/>
      <c r="Q14" s="338"/>
      <c r="R14" s="317"/>
      <c r="S14" s="317"/>
    </row>
    <row r="15" spans="1:19" ht="12" customHeight="1" x14ac:dyDescent="0.2">
      <c r="A15" s="332" t="s">
        <v>604</v>
      </c>
      <c r="B15" s="333" t="s">
        <v>605</v>
      </c>
      <c r="C15" s="334" t="s">
        <v>606</v>
      </c>
      <c r="D15" s="195">
        <f t="shared" ref="D15:D24" si="2">E15+G15</f>
        <v>234</v>
      </c>
      <c r="E15" s="335">
        <v>78</v>
      </c>
      <c r="F15" s="195"/>
      <c r="G15" s="195">
        <f t="shared" ref="G15:G24" si="3">H15+I15</f>
        <v>156</v>
      </c>
      <c r="H15" s="335">
        <v>156</v>
      </c>
      <c r="I15" s="195"/>
      <c r="J15" s="336">
        <v>70</v>
      </c>
      <c r="K15" s="340">
        <v>86</v>
      </c>
      <c r="L15" s="338"/>
      <c r="M15" s="339"/>
      <c r="N15" s="195"/>
      <c r="O15" s="195"/>
      <c r="P15" s="338"/>
      <c r="Q15" s="338"/>
      <c r="R15" s="317"/>
      <c r="S15" s="317"/>
    </row>
    <row r="16" spans="1:19" ht="12" customHeight="1" x14ac:dyDescent="0.2">
      <c r="A16" s="341" t="s">
        <v>607</v>
      </c>
      <c r="B16" s="342" t="s">
        <v>608</v>
      </c>
      <c r="C16" s="343" t="s">
        <v>606</v>
      </c>
      <c r="D16" s="195">
        <f t="shared" si="2"/>
        <v>177</v>
      </c>
      <c r="E16" s="344">
        <v>59</v>
      </c>
      <c r="F16" s="344"/>
      <c r="G16" s="195">
        <f t="shared" si="3"/>
        <v>118</v>
      </c>
      <c r="H16" s="344"/>
      <c r="I16" s="344">
        <v>118</v>
      </c>
      <c r="J16" s="345">
        <f>0+42</f>
        <v>42</v>
      </c>
      <c r="K16" s="346">
        <f>0+76</f>
        <v>76</v>
      </c>
      <c r="L16" s="347"/>
      <c r="M16" s="348"/>
      <c r="N16" s="344"/>
      <c r="O16" s="344"/>
      <c r="P16" s="347"/>
      <c r="Q16" s="347"/>
      <c r="R16" s="317"/>
      <c r="S16" s="317"/>
    </row>
    <row r="17" spans="1:19" ht="12" customHeight="1" x14ac:dyDescent="0.2">
      <c r="A17" s="341" t="s">
        <v>609</v>
      </c>
      <c r="B17" s="342" t="s">
        <v>610</v>
      </c>
      <c r="C17" s="343" t="s">
        <v>611</v>
      </c>
      <c r="D17" s="195">
        <f t="shared" si="2"/>
        <v>144</v>
      </c>
      <c r="E17" s="349">
        <v>48</v>
      </c>
      <c r="F17" s="344"/>
      <c r="G17" s="195">
        <f t="shared" si="3"/>
        <v>96</v>
      </c>
      <c r="H17" s="349">
        <v>80</v>
      </c>
      <c r="I17" s="349">
        <v>16</v>
      </c>
      <c r="J17" s="345">
        <f>40+6</f>
        <v>46</v>
      </c>
      <c r="K17" s="346">
        <f>40+10</f>
        <v>50</v>
      </c>
      <c r="L17" s="347"/>
      <c r="M17" s="348"/>
      <c r="N17" s="344"/>
      <c r="O17" s="344"/>
      <c r="P17" s="347"/>
      <c r="Q17" s="347"/>
      <c r="R17" s="317"/>
      <c r="S17" s="317"/>
    </row>
    <row r="18" spans="1:19" ht="12" customHeight="1" x14ac:dyDescent="0.2">
      <c r="A18" s="341" t="s">
        <v>612</v>
      </c>
      <c r="B18" s="342" t="s">
        <v>613</v>
      </c>
      <c r="C18" s="343" t="s">
        <v>606</v>
      </c>
      <c r="D18" s="195">
        <f t="shared" si="2"/>
        <v>180</v>
      </c>
      <c r="E18" s="344">
        <v>60</v>
      </c>
      <c r="F18" s="344"/>
      <c r="G18" s="195">
        <f t="shared" si="3"/>
        <v>120</v>
      </c>
      <c r="H18" s="344">
        <v>76</v>
      </c>
      <c r="I18" s="344">
        <v>44</v>
      </c>
      <c r="J18" s="345">
        <f>44+20</f>
        <v>64</v>
      </c>
      <c r="K18" s="346">
        <f>32+24</f>
        <v>56</v>
      </c>
      <c r="L18" s="347"/>
      <c r="M18" s="348"/>
      <c r="N18" s="344"/>
      <c r="O18" s="344"/>
      <c r="P18" s="347"/>
      <c r="Q18" s="347"/>
      <c r="R18" s="317"/>
      <c r="S18" s="317"/>
    </row>
    <row r="19" spans="1:19" ht="12" customHeight="1" x14ac:dyDescent="0.2">
      <c r="A19" s="341" t="s">
        <v>614</v>
      </c>
      <c r="B19" s="342" t="s">
        <v>615</v>
      </c>
      <c r="C19" s="343" t="s">
        <v>616</v>
      </c>
      <c r="D19" s="195">
        <f t="shared" si="2"/>
        <v>261</v>
      </c>
      <c r="E19" s="344">
        <v>87</v>
      </c>
      <c r="F19" s="344"/>
      <c r="G19" s="195">
        <f t="shared" si="3"/>
        <v>174</v>
      </c>
      <c r="H19" s="344"/>
      <c r="I19" s="344">
        <v>174</v>
      </c>
      <c r="J19" s="345">
        <f>0+72</f>
        <v>72</v>
      </c>
      <c r="K19" s="350">
        <f>0+102</f>
        <v>102</v>
      </c>
      <c r="L19" s="347"/>
      <c r="M19" s="348"/>
      <c r="N19" s="344"/>
      <c r="O19" s="344"/>
      <c r="P19" s="347"/>
      <c r="Q19" s="347"/>
      <c r="R19" s="317"/>
      <c r="S19" s="317"/>
    </row>
    <row r="20" spans="1:19" ht="12" customHeight="1" x14ac:dyDescent="0.2">
      <c r="A20" s="341" t="s">
        <v>617</v>
      </c>
      <c r="B20" s="342" t="s">
        <v>618</v>
      </c>
      <c r="C20" s="343" t="s">
        <v>606</v>
      </c>
      <c r="D20" s="195">
        <f t="shared" si="2"/>
        <v>150</v>
      </c>
      <c r="E20" s="344">
        <v>50</v>
      </c>
      <c r="F20" s="344"/>
      <c r="G20" s="195">
        <f t="shared" si="3"/>
        <v>100</v>
      </c>
      <c r="H20" s="344">
        <v>40</v>
      </c>
      <c r="I20" s="344">
        <v>60</v>
      </c>
      <c r="J20" s="345">
        <f>16+30</f>
        <v>46</v>
      </c>
      <c r="K20" s="346">
        <f>24+30</f>
        <v>54</v>
      </c>
      <c r="L20" s="347"/>
      <c r="M20" s="348"/>
      <c r="N20" s="344"/>
      <c r="O20" s="344"/>
      <c r="P20" s="347"/>
      <c r="Q20" s="347"/>
      <c r="R20" s="317"/>
      <c r="S20" s="317"/>
    </row>
    <row r="21" spans="1:19" ht="12" customHeight="1" x14ac:dyDescent="0.2">
      <c r="A21" s="341" t="s">
        <v>619</v>
      </c>
      <c r="B21" s="342" t="s">
        <v>620</v>
      </c>
      <c r="C21" s="343" t="s">
        <v>621</v>
      </c>
      <c r="D21" s="195">
        <f t="shared" si="2"/>
        <v>177</v>
      </c>
      <c r="E21" s="344">
        <v>59</v>
      </c>
      <c r="F21" s="344"/>
      <c r="G21" s="195">
        <f t="shared" si="3"/>
        <v>118</v>
      </c>
      <c r="H21" s="344">
        <v>4</v>
      </c>
      <c r="I21" s="344">
        <v>114</v>
      </c>
      <c r="J21" s="351">
        <f>2+50</f>
        <v>52</v>
      </c>
      <c r="K21" s="346">
        <f>2+64</f>
        <v>66</v>
      </c>
      <c r="L21" s="347"/>
      <c r="M21" s="348"/>
      <c r="N21" s="344"/>
      <c r="O21" s="344"/>
      <c r="P21" s="347"/>
      <c r="Q21" s="347"/>
      <c r="R21" s="317"/>
      <c r="S21" s="317"/>
    </row>
    <row r="22" spans="1:19" ht="12" customHeight="1" x14ac:dyDescent="0.2">
      <c r="A22" s="341" t="s">
        <v>622</v>
      </c>
      <c r="B22" s="342" t="s">
        <v>623</v>
      </c>
      <c r="C22" s="343" t="s">
        <v>606</v>
      </c>
      <c r="D22" s="195">
        <f t="shared" si="2"/>
        <v>105</v>
      </c>
      <c r="E22" s="344">
        <v>35</v>
      </c>
      <c r="F22" s="344"/>
      <c r="G22" s="195">
        <f t="shared" si="3"/>
        <v>70</v>
      </c>
      <c r="H22" s="344">
        <v>54</v>
      </c>
      <c r="I22" s="344">
        <v>16</v>
      </c>
      <c r="J22" s="345">
        <f>32+6</f>
        <v>38</v>
      </c>
      <c r="K22" s="346">
        <f>22+10</f>
        <v>32</v>
      </c>
      <c r="L22" s="347"/>
      <c r="M22" s="348"/>
      <c r="N22" s="344"/>
      <c r="O22" s="344"/>
      <c r="P22" s="347"/>
      <c r="Q22" s="347"/>
      <c r="R22" s="317"/>
      <c r="S22" s="317"/>
    </row>
    <row r="23" spans="1:19" ht="12" customHeight="1" x14ac:dyDescent="0.2">
      <c r="A23" s="352" t="s">
        <v>624</v>
      </c>
      <c r="B23" s="353" t="s">
        <v>625</v>
      </c>
      <c r="C23" s="354" t="s">
        <v>431</v>
      </c>
      <c r="D23" s="195">
        <f t="shared" si="2"/>
        <v>54</v>
      </c>
      <c r="E23" s="355">
        <v>18</v>
      </c>
      <c r="F23" s="193"/>
      <c r="G23" s="195">
        <f t="shared" si="3"/>
        <v>36</v>
      </c>
      <c r="H23" s="355">
        <v>36</v>
      </c>
      <c r="I23" s="193"/>
      <c r="J23" s="196"/>
      <c r="K23" s="356">
        <v>36</v>
      </c>
      <c r="L23" s="357"/>
      <c r="M23" s="358"/>
      <c r="N23" s="193"/>
      <c r="O23" s="193"/>
      <c r="P23" s="357"/>
      <c r="Q23" s="357"/>
      <c r="R23" s="317"/>
      <c r="S23" s="317"/>
    </row>
    <row r="24" spans="1:19" ht="12" customHeight="1" thickBot="1" x14ac:dyDescent="0.25">
      <c r="A24" s="352" t="s">
        <v>626</v>
      </c>
      <c r="B24" s="353" t="s">
        <v>627</v>
      </c>
      <c r="C24" s="354" t="s">
        <v>431</v>
      </c>
      <c r="D24" s="195">
        <f t="shared" si="2"/>
        <v>54</v>
      </c>
      <c r="E24" s="193">
        <v>18</v>
      </c>
      <c r="F24" s="193"/>
      <c r="G24" s="195">
        <f t="shared" si="3"/>
        <v>36</v>
      </c>
      <c r="H24" s="193">
        <v>36</v>
      </c>
      <c r="I24" s="193"/>
      <c r="J24" s="196"/>
      <c r="K24" s="356">
        <v>36</v>
      </c>
      <c r="L24" s="357"/>
      <c r="M24" s="358"/>
      <c r="N24" s="193"/>
      <c r="O24" s="193"/>
      <c r="P24" s="357"/>
      <c r="Q24" s="357"/>
      <c r="R24" s="317"/>
      <c r="S24" s="317"/>
    </row>
    <row r="25" spans="1:19" ht="12" customHeight="1" thickBot="1" x14ac:dyDescent="0.25">
      <c r="A25" s="328" t="s">
        <v>628</v>
      </c>
      <c r="B25" s="329" t="s">
        <v>629</v>
      </c>
      <c r="C25" s="330" t="s">
        <v>630</v>
      </c>
      <c r="D25" s="331">
        <f>D26+D27</f>
        <v>399</v>
      </c>
      <c r="E25" s="331">
        <f t="shared" ref="E25:Q25" si="4">E26+E27</f>
        <v>133</v>
      </c>
      <c r="F25" s="331">
        <f t="shared" si="4"/>
        <v>0</v>
      </c>
      <c r="G25" s="331">
        <f t="shared" si="4"/>
        <v>266</v>
      </c>
      <c r="H25" s="331">
        <f t="shared" si="4"/>
        <v>222</v>
      </c>
      <c r="I25" s="331">
        <f t="shared" si="4"/>
        <v>44</v>
      </c>
      <c r="J25" s="331">
        <f t="shared" si="4"/>
        <v>108</v>
      </c>
      <c r="K25" s="331">
        <f t="shared" si="4"/>
        <v>158</v>
      </c>
      <c r="L25" s="331">
        <f t="shared" si="4"/>
        <v>0</v>
      </c>
      <c r="M25" s="331">
        <f t="shared" si="4"/>
        <v>0</v>
      </c>
      <c r="N25" s="331">
        <f t="shared" si="4"/>
        <v>0</v>
      </c>
      <c r="O25" s="331">
        <f t="shared" si="4"/>
        <v>0</v>
      </c>
      <c r="P25" s="331">
        <f t="shared" si="4"/>
        <v>0</v>
      </c>
      <c r="Q25" s="331">
        <f t="shared" si="4"/>
        <v>0</v>
      </c>
      <c r="R25" s="317"/>
      <c r="S25" s="317"/>
    </row>
    <row r="26" spans="1:19" ht="12" customHeight="1" x14ac:dyDescent="0.2">
      <c r="A26" s="332" t="s">
        <v>631</v>
      </c>
      <c r="B26" s="333" t="s">
        <v>632</v>
      </c>
      <c r="C26" s="354" t="s">
        <v>633</v>
      </c>
      <c r="D26" s="195">
        <v>234</v>
      </c>
      <c r="E26" s="195">
        <v>78</v>
      </c>
      <c r="F26" s="195"/>
      <c r="G26" s="195">
        <v>156</v>
      </c>
      <c r="H26" s="195">
        <v>126</v>
      </c>
      <c r="I26" s="195">
        <v>30</v>
      </c>
      <c r="J26" s="197">
        <f>50+8</f>
        <v>58</v>
      </c>
      <c r="K26" s="359">
        <f>76+22</f>
        <v>98</v>
      </c>
      <c r="L26" s="338"/>
      <c r="M26" s="339"/>
      <c r="N26" s="195"/>
      <c r="O26" s="195"/>
      <c r="P26" s="338"/>
      <c r="Q26" s="338"/>
      <c r="R26" s="317"/>
      <c r="S26" s="317"/>
    </row>
    <row r="27" spans="1:19" ht="12" customHeight="1" thickBot="1" x14ac:dyDescent="0.25">
      <c r="A27" s="352" t="s">
        <v>634</v>
      </c>
      <c r="B27" s="353" t="s">
        <v>635</v>
      </c>
      <c r="C27" s="343" t="s">
        <v>606</v>
      </c>
      <c r="D27" s="193">
        <v>165</v>
      </c>
      <c r="E27" s="193">
        <v>55</v>
      </c>
      <c r="F27" s="193"/>
      <c r="G27" s="193">
        <v>110</v>
      </c>
      <c r="H27" s="193">
        <v>96</v>
      </c>
      <c r="I27" s="193">
        <v>14</v>
      </c>
      <c r="J27" s="196">
        <f>44+6</f>
        <v>50</v>
      </c>
      <c r="K27" s="360">
        <f>52+8</f>
        <v>60</v>
      </c>
      <c r="L27" s="357"/>
      <c r="M27" s="358"/>
      <c r="N27" s="193"/>
      <c r="O27" s="193"/>
      <c r="P27" s="357"/>
      <c r="Q27" s="357"/>
      <c r="R27" s="317"/>
      <c r="S27" s="317"/>
    </row>
    <row r="28" spans="1:19" ht="12" customHeight="1" thickBot="1" x14ac:dyDescent="0.25">
      <c r="A28" s="328" t="s">
        <v>636</v>
      </c>
      <c r="B28" s="329" t="s">
        <v>637</v>
      </c>
      <c r="C28" s="326" t="s">
        <v>638</v>
      </c>
      <c r="D28" s="327">
        <f>D29</f>
        <v>54</v>
      </c>
      <c r="E28" s="327">
        <f t="shared" ref="E28:Q28" si="5">E29</f>
        <v>18</v>
      </c>
      <c r="F28" s="327">
        <f t="shared" si="5"/>
        <v>0</v>
      </c>
      <c r="G28" s="327">
        <f t="shared" si="5"/>
        <v>36</v>
      </c>
      <c r="H28" s="327">
        <f t="shared" si="5"/>
        <v>16</v>
      </c>
      <c r="I28" s="327">
        <f t="shared" si="5"/>
        <v>20</v>
      </c>
      <c r="J28" s="327">
        <f t="shared" si="5"/>
        <v>36</v>
      </c>
      <c r="K28" s="327">
        <f t="shared" si="5"/>
        <v>0</v>
      </c>
      <c r="L28" s="327">
        <f t="shared" si="5"/>
        <v>0</v>
      </c>
      <c r="M28" s="327">
        <f t="shared" si="5"/>
        <v>0</v>
      </c>
      <c r="N28" s="327">
        <f t="shared" si="5"/>
        <v>0</v>
      </c>
      <c r="O28" s="327">
        <f t="shared" si="5"/>
        <v>0</v>
      </c>
      <c r="P28" s="327">
        <f t="shared" si="5"/>
        <v>0</v>
      </c>
      <c r="Q28" s="327">
        <f t="shared" si="5"/>
        <v>0</v>
      </c>
      <c r="R28" s="317"/>
      <c r="S28" s="317"/>
    </row>
    <row r="29" spans="1:19" ht="12" customHeight="1" x14ac:dyDescent="0.2">
      <c r="A29" s="361" t="s">
        <v>639</v>
      </c>
      <c r="B29" s="362" t="s">
        <v>640</v>
      </c>
      <c r="C29" s="354" t="s">
        <v>431</v>
      </c>
      <c r="D29" s="194">
        <v>54</v>
      </c>
      <c r="E29" s="194">
        <v>18</v>
      </c>
      <c r="F29" s="194"/>
      <c r="G29" s="194">
        <f>H29+I29</f>
        <v>36</v>
      </c>
      <c r="H29" s="194">
        <v>16</v>
      </c>
      <c r="I29" s="194">
        <v>20</v>
      </c>
      <c r="J29" s="363">
        <f>16+20</f>
        <v>36</v>
      </c>
      <c r="K29" s="194"/>
      <c r="L29" s="364"/>
      <c r="M29" s="365"/>
      <c r="N29" s="194"/>
      <c r="O29" s="194"/>
      <c r="P29" s="364"/>
      <c r="Q29" s="364"/>
      <c r="R29" s="317"/>
      <c r="S29" s="317"/>
    </row>
    <row r="30" spans="1:19" ht="12" customHeight="1" thickBot="1" x14ac:dyDescent="0.25">
      <c r="A30" s="320"/>
      <c r="B30" s="321"/>
      <c r="C30" s="322"/>
      <c r="D30" s="322"/>
      <c r="E30" s="322"/>
      <c r="F30" s="322"/>
      <c r="G30" s="322"/>
      <c r="H30" s="322"/>
      <c r="I30" s="322"/>
      <c r="J30" s="322"/>
      <c r="K30" s="323"/>
      <c r="L30" s="322"/>
      <c r="M30" s="322"/>
      <c r="N30" s="322"/>
      <c r="O30" s="323"/>
      <c r="Q30" s="317"/>
      <c r="R30" s="317"/>
      <c r="S30" s="317"/>
    </row>
    <row r="31" spans="1:19" ht="26.25" thickBot="1" x14ac:dyDescent="0.25">
      <c r="A31" s="138" t="s">
        <v>30</v>
      </c>
      <c r="B31" s="139" t="s">
        <v>423</v>
      </c>
      <c r="C31" s="140" t="s">
        <v>443</v>
      </c>
      <c r="D31" s="141">
        <f>D32+D33+D34+D35</f>
        <v>666</v>
      </c>
      <c r="E31" s="141">
        <f>E32+E33+E34+E35</f>
        <v>222</v>
      </c>
      <c r="F31" s="141">
        <f>F32+F33+F34+F35</f>
        <v>444</v>
      </c>
      <c r="G31" s="141">
        <f>G32+G33+G34+G35</f>
        <v>66</v>
      </c>
      <c r="H31" s="141">
        <f>H32+H33+H34+H35</f>
        <v>378</v>
      </c>
      <c r="I31" s="366"/>
      <c r="J31" s="366"/>
      <c r="K31" s="366"/>
      <c r="L31" s="376">
        <f xml:space="preserve"> 32+16+32+32</f>
        <v>112</v>
      </c>
      <c r="M31" s="162">
        <f>32+16+42+42</f>
        <v>132</v>
      </c>
      <c r="N31" s="141">
        <f>24+24</f>
        <v>48</v>
      </c>
      <c r="O31" s="141">
        <f>34+34</f>
        <v>68</v>
      </c>
      <c r="P31" s="141">
        <f>24+24</f>
        <v>48</v>
      </c>
      <c r="Q31" s="163">
        <f>18+18</f>
        <v>36</v>
      </c>
      <c r="R31" s="316"/>
      <c r="S31" s="317"/>
    </row>
    <row r="32" spans="1:19" ht="15.75" x14ac:dyDescent="0.2">
      <c r="A32" s="66" t="s">
        <v>31</v>
      </c>
      <c r="B32" s="67" t="s">
        <v>32</v>
      </c>
      <c r="C32" s="68" t="s">
        <v>435</v>
      </c>
      <c r="D32" s="69">
        <f>E32+F32</f>
        <v>58</v>
      </c>
      <c r="E32" s="69">
        <v>10</v>
      </c>
      <c r="F32" s="69">
        <f>G32+H32</f>
        <v>48</v>
      </c>
      <c r="G32" s="69">
        <v>32</v>
      </c>
      <c r="H32" s="69">
        <v>16</v>
      </c>
      <c r="I32" s="367"/>
      <c r="J32" s="398"/>
      <c r="K32" s="398"/>
      <c r="L32" s="377"/>
      <c r="M32" s="164" t="s">
        <v>541</v>
      </c>
      <c r="N32" s="71"/>
      <c r="O32" s="71"/>
      <c r="P32" s="69"/>
      <c r="Q32" s="69"/>
      <c r="R32" s="316"/>
      <c r="S32" s="317"/>
    </row>
    <row r="33" spans="1:19" ht="15.75" x14ac:dyDescent="0.2">
      <c r="A33" s="72" t="s">
        <v>33</v>
      </c>
      <c r="B33" s="73" t="s">
        <v>28</v>
      </c>
      <c r="C33" s="74" t="s">
        <v>435</v>
      </c>
      <c r="D33" s="69">
        <f t="shared" ref="D33:D35" si="6">E33+F33</f>
        <v>58</v>
      </c>
      <c r="E33" s="75">
        <v>10</v>
      </c>
      <c r="F33" s="69">
        <f t="shared" ref="F33:F35" si="7">G33+H33</f>
        <v>48</v>
      </c>
      <c r="G33" s="75">
        <v>32</v>
      </c>
      <c r="H33" s="75">
        <v>16</v>
      </c>
      <c r="I33" s="368"/>
      <c r="J33" s="398"/>
      <c r="K33" s="398"/>
      <c r="L33" s="378" t="s">
        <v>541</v>
      </c>
      <c r="M33" s="165"/>
      <c r="N33" s="76"/>
      <c r="O33" s="76"/>
      <c r="P33" s="75"/>
      <c r="Q33" s="75"/>
      <c r="R33" s="317"/>
      <c r="S33" s="317"/>
    </row>
    <row r="34" spans="1:19" ht="31.5" x14ac:dyDescent="0.2">
      <c r="A34" s="72" t="s">
        <v>34</v>
      </c>
      <c r="B34" s="73" t="s">
        <v>27</v>
      </c>
      <c r="C34" s="75" t="s">
        <v>436</v>
      </c>
      <c r="D34" s="69">
        <f t="shared" si="6"/>
        <v>202</v>
      </c>
      <c r="E34" s="75">
        <v>28</v>
      </c>
      <c r="F34" s="69">
        <f t="shared" si="7"/>
        <v>174</v>
      </c>
      <c r="G34" s="75">
        <v>0</v>
      </c>
      <c r="H34" s="75">
        <v>174</v>
      </c>
      <c r="I34" s="368"/>
      <c r="J34" s="398"/>
      <c r="K34" s="398"/>
      <c r="L34" s="379" t="s">
        <v>542</v>
      </c>
      <c r="M34" s="166" t="s">
        <v>543</v>
      </c>
      <c r="N34" s="78" t="s">
        <v>544</v>
      </c>
      <c r="O34" s="78" t="s">
        <v>545</v>
      </c>
      <c r="P34" s="74" t="s">
        <v>544</v>
      </c>
      <c r="Q34" s="167" t="s">
        <v>546</v>
      </c>
      <c r="R34" s="317"/>
      <c r="S34" s="317"/>
    </row>
    <row r="35" spans="1:19" ht="24.75" thickBot="1" x14ac:dyDescent="0.25">
      <c r="A35" s="79" t="s">
        <v>35</v>
      </c>
      <c r="B35" s="80" t="s">
        <v>29</v>
      </c>
      <c r="C35" s="81" t="s">
        <v>444</v>
      </c>
      <c r="D35" s="69">
        <f t="shared" si="6"/>
        <v>348</v>
      </c>
      <c r="E35" s="82">
        <v>174</v>
      </c>
      <c r="F35" s="69">
        <f t="shared" si="7"/>
        <v>174</v>
      </c>
      <c r="G35" s="82" t="s">
        <v>524</v>
      </c>
      <c r="H35" s="82">
        <v>172</v>
      </c>
      <c r="I35" s="369"/>
      <c r="J35" s="398"/>
      <c r="K35" s="398"/>
      <c r="L35" s="380" t="s">
        <v>547</v>
      </c>
      <c r="M35" s="169" t="s">
        <v>543</v>
      </c>
      <c r="N35" s="168" t="s">
        <v>544</v>
      </c>
      <c r="O35" s="168" t="s">
        <v>545</v>
      </c>
      <c r="P35" s="168" t="s">
        <v>544</v>
      </c>
      <c r="Q35" s="170" t="s">
        <v>546</v>
      </c>
      <c r="R35" s="317"/>
      <c r="S35" s="317"/>
    </row>
    <row r="36" spans="1:19" ht="25.5" customHeight="1" thickBot="1" x14ac:dyDescent="0.25">
      <c r="A36" s="143" t="s">
        <v>36</v>
      </c>
      <c r="B36" s="144" t="s">
        <v>424</v>
      </c>
      <c r="C36" s="140" t="s">
        <v>437</v>
      </c>
      <c r="D36" s="145">
        <f>D37+D38</f>
        <v>166</v>
      </c>
      <c r="E36" s="145">
        <f>E37+E38</f>
        <v>56</v>
      </c>
      <c r="F36" s="145">
        <f>F37+F38</f>
        <v>110</v>
      </c>
      <c r="G36" s="145">
        <f>G37+G38</f>
        <v>30</v>
      </c>
      <c r="H36" s="145">
        <f>H37+H38</f>
        <v>80</v>
      </c>
      <c r="I36" s="366"/>
      <c r="J36" s="366"/>
      <c r="K36" s="366"/>
      <c r="L36" s="381">
        <f>12+20</f>
        <v>32</v>
      </c>
      <c r="M36" s="146">
        <f>18+60</f>
        <v>78</v>
      </c>
      <c r="N36" s="145">
        <v>0</v>
      </c>
      <c r="O36" s="142">
        <v>0</v>
      </c>
      <c r="P36" s="142">
        <v>0</v>
      </c>
      <c r="Q36" s="147">
        <v>0</v>
      </c>
      <c r="R36" s="316"/>
      <c r="S36" s="317"/>
    </row>
    <row r="37" spans="1:19" ht="15.75" x14ac:dyDescent="0.2">
      <c r="A37" s="67" t="s">
        <v>37</v>
      </c>
      <c r="B37" s="67" t="s">
        <v>38</v>
      </c>
      <c r="C37" s="68" t="s">
        <v>431</v>
      </c>
      <c r="D37" s="69">
        <f>E37+F37</f>
        <v>48</v>
      </c>
      <c r="E37" s="69">
        <v>16</v>
      </c>
      <c r="F37" s="69">
        <f>G37+H37</f>
        <v>32</v>
      </c>
      <c r="G37" s="69">
        <v>12</v>
      </c>
      <c r="H37" s="69">
        <v>20</v>
      </c>
      <c r="I37" s="367"/>
      <c r="J37" s="398"/>
      <c r="K37" s="398"/>
      <c r="L37" s="382" t="s">
        <v>548</v>
      </c>
      <c r="M37" s="172"/>
      <c r="N37" s="71"/>
      <c r="O37" s="71"/>
      <c r="P37" s="69"/>
      <c r="Q37" s="69"/>
      <c r="R37" s="316"/>
      <c r="S37" s="317"/>
    </row>
    <row r="38" spans="1:19" ht="24.75" customHeight="1" thickBot="1" x14ac:dyDescent="0.25">
      <c r="A38" s="80" t="s">
        <v>39</v>
      </c>
      <c r="B38" s="83" t="s">
        <v>422</v>
      </c>
      <c r="C38" s="84" t="s">
        <v>431</v>
      </c>
      <c r="D38" s="69">
        <f>E38+F38</f>
        <v>118</v>
      </c>
      <c r="E38" s="82">
        <v>40</v>
      </c>
      <c r="F38" s="69">
        <f>G38+H38</f>
        <v>78</v>
      </c>
      <c r="G38" s="82" t="s">
        <v>446</v>
      </c>
      <c r="H38" s="82" t="s">
        <v>447</v>
      </c>
      <c r="I38" s="369"/>
      <c r="J38" s="398"/>
      <c r="K38" s="398"/>
      <c r="L38" s="383"/>
      <c r="M38" s="173" t="s">
        <v>549</v>
      </c>
      <c r="N38" s="85"/>
      <c r="O38" s="85"/>
      <c r="P38" s="82"/>
      <c r="Q38" s="82"/>
      <c r="R38" s="317"/>
      <c r="S38" s="317"/>
    </row>
    <row r="39" spans="1:19" ht="16.5" thickBot="1" x14ac:dyDescent="0.25">
      <c r="A39" s="143" t="s">
        <v>40</v>
      </c>
      <c r="B39" s="144" t="s">
        <v>425</v>
      </c>
      <c r="C39" s="148" t="s">
        <v>539</v>
      </c>
      <c r="D39" s="141">
        <f>D40+D54</f>
        <v>3866</v>
      </c>
      <c r="E39" s="141">
        <f>E40+E54</f>
        <v>1288</v>
      </c>
      <c r="F39" s="141">
        <f t="shared" ref="F39:K39" si="8">F40+F54</f>
        <v>2578</v>
      </c>
      <c r="G39" s="141">
        <f t="shared" si="8"/>
        <v>992</v>
      </c>
      <c r="H39" s="141">
        <f t="shared" si="8"/>
        <v>1566</v>
      </c>
      <c r="I39" s="162">
        <f t="shared" si="8"/>
        <v>30</v>
      </c>
      <c r="J39" s="162">
        <f t="shared" si="8"/>
        <v>0</v>
      </c>
      <c r="K39" s="162">
        <f t="shared" si="8"/>
        <v>0</v>
      </c>
      <c r="L39" s="384">
        <f>L40+L54</f>
        <v>424</v>
      </c>
      <c r="M39" s="174">
        <f t="shared" ref="M39:Q39" si="9">M40+M54</f>
        <v>536</v>
      </c>
      <c r="N39" s="174">
        <f t="shared" si="9"/>
        <v>414</v>
      </c>
      <c r="O39" s="174">
        <f t="shared" si="9"/>
        <v>532</v>
      </c>
      <c r="P39" s="174">
        <f t="shared" si="9"/>
        <v>384</v>
      </c>
      <c r="Q39" s="174">
        <f t="shared" si="9"/>
        <v>288</v>
      </c>
      <c r="R39" s="317"/>
      <c r="S39" s="317"/>
    </row>
    <row r="40" spans="1:19" ht="27.75" thickBot="1" x14ac:dyDescent="0.25">
      <c r="A40" s="136" t="s">
        <v>41</v>
      </c>
      <c r="B40" s="137" t="s">
        <v>426</v>
      </c>
      <c r="C40" s="134" t="s">
        <v>536</v>
      </c>
      <c r="D40" s="135">
        <f>D41+D42+D43+D44+D45+D46+D47+D48+D49+D50+D51+D52+D53</f>
        <v>1389</v>
      </c>
      <c r="E40" s="135">
        <f>E41+E42+E43+E44+E45+E46+E47+E48+E49+E50+E51+E52+E53</f>
        <v>457</v>
      </c>
      <c r="F40" s="135">
        <f t="shared" ref="F40:K40" si="10">F41+F42+F43+F44+F45+F46+F47+F48+F49+F50+F51+F52+F53</f>
        <v>932</v>
      </c>
      <c r="G40" s="135">
        <f t="shared" si="10"/>
        <v>418</v>
      </c>
      <c r="H40" s="135">
        <f t="shared" si="10"/>
        <v>514</v>
      </c>
      <c r="I40" s="370">
        <f t="shared" si="10"/>
        <v>0</v>
      </c>
      <c r="J40" s="370">
        <f t="shared" si="10"/>
        <v>0</v>
      </c>
      <c r="K40" s="370">
        <f t="shared" si="10"/>
        <v>0</v>
      </c>
      <c r="L40" s="385">
        <f>8+12+44+48+40+36+58+40+24</f>
        <v>310</v>
      </c>
      <c r="M40" s="175">
        <f>10+28+50+32+30+56+40+20+30+42+24</f>
        <v>362</v>
      </c>
      <c r="N40" s="135">
        <f>14+20+20+16+16+20</f>
        <v>106</v>
      </c>
      <c r="O40" s="135">
        <f>30+20</f>
        <v>50</v>
      </c>
      <c r="P40" s="135">
        <f>16+20+20+48</f>
        <v>104</v>
      </c>
      <c r="Q40" s="176">
        <v>0</v>
      </c>
      <c r="R40" s="316"/>
      <c r="S40" s="317"/>
    </row>
    <row r="41" spans="1:19" ht="31.5" x14ac:dyDescent="0.2">
      <c r="A41" s="67" t="s">
        <v>42</v>
      </c>
      <c r="B41" s="67" t="s">
        <v>43</v>
      </c>
      <c r="C41" s="68" t="s">
        <v>528</v>
      </c>
      <c r="D41" s="69">
        <f>E41+F41</f>
        <v>87</v>
      </c>
      <c r="E41" s="69" t="s">
        <v>453</v>
      </c>
      <c r="F41" s="69">
        <f>G41+H41</f>
        <v>58</v>
      </c>
      <c r="G41" s="69" t="s">
        <v>446</v>
      </c>
      <c r="H41" s="69" t="s">
        <v>455</v>
      </c>
      <c r="I41" s="367"/>
      <c r="J41" s="398"/>
      <c r="K41" s="398"/>
      <c r="L41" s="386" t="s">
        <v>550</v>
      </c>
      <c r="M41" s="171" t="s">
        <v>551</v>
      </c>
      <c r="N41" s="71"/>
      <c r="O41" s="71"/>
      <c r="P41" s="69"/>
      <c r="Q41" s="69"/>
      <c r="R41" s="316"/>
      <c r="S41" s="317"/>
    </row>
    <row r="42" spans="1:19" ht="31.5" x14ac:dyDescent="0.2">
      <c r="A42" s="73" t="s">
        <v>44</v>
      </c>
      <c r="B42" s="73" t="s">
        <v>45</v>
      </c>
      <c r="C42" s="265" t="s">
        <v>432</v>
      </c>
      <c r="D42" s="69">
        <f t="shared" ref="D42:D53" si="11">E42+F42</f>
        <v>261</v>
      </c>
      <c r="E42" s="75" t="s">
        <v>452</v>
      </c>
      <c r="F42" s="69">
        <f t="shared" ref="F42:F53" si="12">G42+H42</f>
        <v>174</v>
      </c>
      <c r="G42" s="75" t="s">
        <v>456</v>
      </c>
      <c r="H42" s="75" t="s">
        <v>457</v>
      </c>
      <c r="I42" s="368"/>
      <c r="J42" s="398"/>
      <c r="K42" s="398"/>
      <c r="L42" s="379" t="s">
        <v>552</v>
      </c>
      <c r="M42" s="177" t="s">
        <v>553</v>
      </c>
      <c r="N42" s="76"/>
      <c r="O42" s="76"/>
      <c r="P42" s="75"/>
      <c r="Q42" s="75"/>
      <c r="R42" s="318"/>
      <c r="S42" s="317"/>
    </row>
    <row r="43" spans="1:19" ht="15.75" x14ac:dyDescent="0.2">
      <c r="A43" s="73" t="s">
        <v>46</v>
      </c>
      <c r="B43" s="73" t="s">
        <v>47</v>
      </c>
      <c r="C43" s="217"/>
      <c r="D43" s="69">
        <f t="shared" si="11"/>
        <v>120</v>
      </c>
      <c r="E43" s="75" t="s">
        <v>523</v>
      </c>
      <c r="F43" s="69">
        <f t="shared" si="12"/>
        <v>86</v>
      </c>
      <c r="G43" s="75">
        <v>30</v>
      </c>
      <c r="H43" s="75">
        <v>56</v>
      </c>
      <c r="I43" s="368"/>
      <c r="J43" s="398"/>
      <c r="K43" s="398"/>
      <c r="L43" s="386"/>
      <c r="M43" s="190" t="s">
        <v>592</v>
      </c>
      <c r="N43" s="76"/>
      <c r="O43" s="76"/>
      <c r="P43" s="75"/>
      <c r="Q43" s="75"/>
      <c r="R43" s="317"/>
      <c r="S43" s="317"/>
    </row>
    <row r="44" spans="1:19" ht="29.25" customHeight="1" x14ac:dyDescent="0.2">
      <c r="A44" s="73" t="s">
        <v>48</v>
      </c>
      <c r="B44" s="73" t="s">
        <v>49</v>
      </c>
      <c r="C44" s="74" t="s">
        <v>431</v>
      </c>
      <c r="D44" s="69">
        <f t="shared" si="11"/>
        <v>114</v>
      </c>
      <c r="E44" s="75" t="s">
        <v>459</v>
      </c>
      <c r="F44" s="69">
        <f t="shared" si="12"/>
        <v>76</v>
      </c>
      <c r="G44" s="75" t="s">
        <v>455</v>
      </c>
      <c r="H44" s="75" t="s">
        <v>458</v>
      </c>
      <c r="I44" s="368"/>
      <c r="J44" s="398"/>
      <c r="K44" s="398"/>
      <c r="L44" s="387" t="s">
        <v>554</v>
      </c>
      <c r="M44" s="86"/>
      <c r="N44" s="76"/>
      <c r="O44" s="76"/>
      <c r="P44" s="75"/>
      <c r="Q44" s="75"/>
      <c r="R44" s="317"/>
      <c r="S44" s="317"/>
    </row>
    <row r="45" spans="1:19" ht="15.75" x14ac:dyDescent="0.2">
      <c r="A45" s="73" t="s">
        <v>50</v>
      </c>
      <c r="B45" s="73" t="s">
        <v>51</v>
      </c>
      <c r="C45" s="74" t="s">
        <v>431</v>
      </c>
      <c r="D45" s="69">
        <f t="shared" si="11"/>
        <v>90</v>
      </c>
      <c r="E45" s="75" t="s">
        <v>461</v>
      </c>
      <c r="F45" s="69">
        <f t="shared" si="12"/>
        <v>60</v>
      </c>
      <c r="G45" s="75" t="s">
        <v>455</v>
      </c>
      <c r="H45" s="75" t="s">
        <v>449</v>
      </c>
      <c r="I45" s="368"/>
      <c r="J45" s="398"/>
      <c r="K45" s="398"/>
      <c r="L45" s="379"/>
      <c r="M45" s="167" t="s">
        <v>555</v>
      </c>
      <c r="N45" s="76"/>
      <c r="O45" s="76"/>
      <c r="P45" s="75"/>
      <c r="Q45" s="75"/>
      <c r="R45" s="317"/>
      <c r="S45" s="317"/>
    </row>
    <row r="46" spans="1:19" ht="31.5" x14ac:dyDescent="0.2">
      <c r="A46" s="73" t="s">
        <v>52</v>
      </c>
      <c r="B46" s="73" t="s">
        <v>53</v>
      </c>
      <c r="C46" s="74" t="s">
        <v>430</v>
      </c>
      <c r="D46" s="69">
        <f t="shared" si="11"/>
        <v>108</v>
      </c>
      <c r="E46" s="75">
        <v>36</v>
      </c>
      <c r="F46" s="69">
        <f t="shared" si="12"/>
        <v>72</v>
      </c>
      <c r="G46" s="75" t="s">
        <v>461</v>
      </c>
      <c r="H46" s="75" t="s">
        <v>445</v>
      </c>
      <c r="I46" s="368"/>
      <c r="J46" s="398"/>
      <c r="K46" s="398"/>
      <c r="L46" s="386"/>
      <c r="M46" s="177" t="s">
        <v>556</v>
      </c>
      <c r="N46" s="76"/>
      <c r="O46" s="76"/>
      <c r="P46" s="75"/>
      <c r="Q46" s="75"/>
      <c r="R46" s="317"/>
      <c r="S46" s="317"/>
    </row>
    <row r="47" spans="1:19" ht="15.75" x14ac:dyDescent="0.2">
      <c r="A47" s="73" t="s">
        <v>54</v>
      </c>
      <c r="B47" s="73" t="s">
        <v>55</v>
      </c>
      <c r="C47" s="74" t="str">
        <f>$C$45</f>
        <v>ДЗ</v>
      </c>
      <c r="D47" s="69">
        <f t="shared" si="11"/>
        <v>147</v>
      </c>
      <c r="E47" s="75" t="s">
        <v>462</v>
      </c>
      <c r="F47" s="69">
        <f t="shared" si="12"/>
        <v>98</v>
      </c>
      <c r="G47" s="75" t="s">
        <v>454</v>
      </c>
      <c r="H47" s="75" t="s">
        <v>455</v>
      </c>
      <c r="I47" s="368"/>
      <c r="J47" s="398"/>
      <c r="K47" s="398"/>
      <c r="L47" s="388" t="s">
        <v>557</v>
      </c>
      <c r="M47" s="77"/>
      <c r="N47" s="76"/>
      <c r="O47" s="76"/>
      <c r="P47" s="75"/>
      <c r="Q47" s="75"/>
      <c r="R47" s="317"/>
      <c r="S47" s="317"/>
    </row>
    <row r="48" spans="1:19" ht="31.5" x14ac:dyDescent="0.2">
      <c r="A48" s="73" t="s">
        <v>56</v>
      </c>
      <c r="B48" s="73" t="s">
        <v>57</v>
      </c>
      <c r="C48" s="74" t="s">
        <v>431</v>
      </c>
      <c r="D48" s="69">
        <f t="shared" si="11"/>
        <v>54</v>
      </c>
      <c r="E48" s="75">
        <v>18</v>
      </c>
      <c r="F48" s="69">
        <f t="shared" si="12"/>
        <v>36</v>
      </c>
      <c r="G48" s="75" t="s">
        <v>448</v>
      </c>
      <c r="H48" s="75" t="s">
        <v>449</v>
      </c>
      <c r="I48" s="368"/>
      <c r="J48" s="398"/>
      <c r="K48" s="398"/>
      <c r="L48" s="386"/>
      <c r="M48" s="86"/>
      <c r="N48" s="76"/>
      <c r="O48" s="76"/>
      <c r="P48" s="167" t="s">
        <v>558</v>
      </c>
      <c r="Q48" s="75"/>
    </row>
    <row r="49" spans="1:19" ht="15.75" x14ac:dyDescent="0.2">
      <c r="A49" s="73" t="s">
        <v>58</v>
      </c>
      <c r="B49" s="87" t="s">
        <v>529</v>
      </c>
      <c r="C49" s="74" t="s">
        <v>440</v>
      </c>
      <c r="D49" s="69">
        <f t="shared" si="11"/>
        <v>126</v>
      </c>
      <c r="E49" s="75" t="s">
        <v>445</v>
      </c>
      <c r="F49" s="69">
        <f t="shared" si="12"/>
        <v>84</v>
      </c>
      <c r="G49" s="75" t="s">
        <v>522</v>
      </c>
      <c r="H49" s="75" t="s">
        <v>455</v>
      </c>
      <c r="I49" s="368"/>
      <c r="J49" s="398"/>
      <c r="K49" s="398"/>
      <c r="L49" s="386"/>
      <c r="M49" s="178"/>
      <c r="N49" s="76" t="s">
        <v>559</v>
      </c>
      <c r="O49" s="167" t="s">
        <v>560</v>
      </c>
      <c r="P49" s="75"/>
      <c r="Q49" s="75"/>
    </row>
    <row r="50" spans="1:19" ht="25.5" x14ac:dyDescent="0.2">
      <c r="A50" s="73" t="s">
        <v>59</v>
      </c>
      <c r="B50" s="88" t="s">
        <v>439</v>
      </c>
      <c r="C50" s="74" t="s">
        <v>464</v>
      </c>
      <c r="D50" s="69">
        <f t="shared" si="11"/>
        <v>54</v>
      </c>
      <c r="E50" s="75" t="s">
        <v>446</v>
      </c>
      <c r="F50" s="69">
        <f t="shared" si="12"/>
        <v>36</v>
      </c>
      <c r="G50" s="75" t="s">
        <v>449</v>
      </c>
      <c r="H50" s="75" t="s">
        <v>448</v>
      </c>
      <c r="I50" s="368"/>
      <c r="J50" s="398"/>
      <c r="K50" s="398"/>
      <c r="L50" s="386"/>
      <c r="M50" s="86"/>
      <c r="N50" s="179" t="s">
        <v>561</v>
      </c>
      <c r="O50" s="78"/>
      <c r="P50" s="74"/>
      <c r="Q50" s="75"/>
    </row>
    <row r="51" spans="1:19" ht="31.5" x14ac:dyDescent="0.2">
      <c r="A51" s="73" t="s">
        <v>60</v>
      </c>
      <c r="B51" s="73" t="s">
        <v>61</v>
      </c>
      <c r="C51" s="74" t="s">
        <v>430</v>
      </c>
      <c r="D51" s="69">
        <f t="shared" si="11"/>
        <v>102</v>
      </c>
      <c r="E51" s="75">
        <v>34</v>
      </c>
      <c r="F51" s="69">
        <f t="shared" si="12"/>
        <v>68</v>
      </c>
      <c r="G51" s="75">
        <v>20</v>
      </c>
      <c r="H51" s="75">
        <v>48</v>
      </c>
      <c r="I51" s="368"/>
      <c r="J51" s="398"/>
      <c r="K51" s="398"/>
      <c r="L51" s="386"/>
      <c r="M51" s="86"/>
      <c r="N51" s="76"/>
      <c r="O51" s="78"/>
      <c r="P51" s="180" t="s">
        <v>562</v>
      </c>
      <c r="Q51" s="75"/>
    </row>
    <row r="52" spans="1:19" ht="38.25" x14ac:dyDescent="0.2">
      <c r="A52" s="89" t="s">
        <v>465</v>
      </c>
      <c r="B52" s="90" t="s">
        <v>466</v>
      </c>
      <c r="C52" s="74" t="s">
        <v>519</v>
      </c>
      <c r="D52" s="69">
        <f t="shared" si="11"/>
        <v>72</v>
      </c>
      <c r="E52" s="75" t="s">
        <v>468</v>
      </c>
      <c r="F52" s="69">
        <f t="shared" si="12"/>
        <v>48</v>
      </c>
      <c r="G52" s="75" t="s">
        <v>451</v>
      </c>
      <c r="H52" s="75" t="s">
        <v>469</v>
      </c>
      <c r="I52" s="368"/>
      <c r="J52" s="398"/>
      <c r="K52" s="398"/>
      <c r="L52" s="386" t="s">
        <v>544</v>
      </c>
      <c r="M52" s="181" t="s">
        <v>544</v>
      </c>
      <c r="N52" s="182"/>
      <c r="O52" s="74"/>
      <c r="P52" s="75"/>
      <c r="Q52" s="75"/>
    </row>
    <row r="53" spans="1:19" ht="26.25" thickBot="1" x14ac:dyDescent="0.25">
      <c r="A53" s="91" t="s">
        <v>517</v>
      </c>
      <c r="B53" s="92" t="s">
        <v>518</v>
      </c>
      <c r="C53" s="74" t="s">
        <v>464</v>
      </c>
      <c r="D53" s="69">
        <f t="shared" si="11"/>
        <v>54</v>
      </c>
      <c r="E53" s="82" t="s">
        <v>446</v>
      </c>
      <c r="F53" s="69">
        <f t="shared" si="12"/>
        <v>36</v>
      </c>
      <c r="G53" s="82">
        <v>8</v>
      </c>
      <c r="H53" s="82">
        <v>28</v>
      </c>
      <c r="I53" s="369"/>
      <c r="J53" s="398"/>
      <c r="K53" s="398"/>
      <c r="L53" s="389"/>
      <c r="M53" s="93"/>
      <c r="N53" s="192" t="s">
        <v>593</v>
      </c>
      <c r="O53" s="85"/>
      <c r="P53" s="82"/>
      <c r="Q53" s="82"/>
    </row>
    <row r="54" spans="1:19" ht="16.5" thickBot="1" x14ac:dyDescent="0.25">
      <c r="A54" s="149" t="s">
        <v>62</v>
      </c>
      <c r="B54" s="150" t="s">
        <v>63</v>
      </c>
      <c r="C54" s="134" t="s">
        <v>538</v>
      </c>
      <c r="D54" s="135">
        <f>D55+D63+D90+D95</f>
        <v>2477</v>
      </c>
      <c r="E54" s="135">
        <f>E55+E63+E90+E95</f>
        <v>831</v>
      </c>
      <c r="F54" s="135">
        <f t="shared" ref="F54:K54" si="13">F55+F63+F90+F95</f>
        <v>1646</v>
      </c>
      <c r="G54" s="135">
        <f t="shared" si="13"/>
        <v>574</v>
      </c>
      <c r="H54" s="135">
        <f t="shared" si="13"/>
        <v>1052</v>
      </c>
      <c r="I54" s="370">
        <f t="shared" si="13"/>
        <v>30</v>
      </c>
      <c r="J54" s="370">
        <f t="shared" si="13"/>
        <v>0</v>
      </c>
      <c r="K54" s="370">
        <f t="shared" si="13"/>
        <v>0</v>
      </c>
      <c r="L54" s="385">
        <f>L55+L63+L90+L95</f>
        <v>114</v>
      </c>
      <c r="M54" s="135">
        <f t="shared" ref="M54:Q54" si="14">M55+M63+M90+M95</f>
        <v>174</v>
      </c>
      <c r="N54" s="135">
        <f t="shared" si="14"/>
        <v>308</v>
      </c>
      <c r="O54" s="135">
        <f t="shared" si="14"/>
        <v>482</v>
      </c>
      <c r="P54" s="135">
        <f t="shared" si="14"/>
        <v>280</v>
      </c>
      <c r="Q54" s="135">
        <f t="shared" si="14"/>
        <v>288</v>
      </c>
      <c r="R54" s="317"/>
      <c r="S54" s="317"/>
    </row>
    <row r="55" spans="1:19" ht="48" thickBot="1" x14ac:dyDescent="0.25">
      <c r="A55" s="130" t="s">
        <v>64</v>
      </c>
      <c r="B55" s="151" t="s">
        <v>65</v>
      </c>
      <c r="C55" s="152" t="s">
        <v>442</v>
      </c>
      <c r="D55" s="132">
        <f>D56+D59+D60</f>
        <v>363</v>
      </c>
      <c r="E55" s="132">
        <f>E56+E59+E60</f>
        <v>115</v>
      </c>
      <c r="F55" s="132">
        <f>F56+F59+F60</f>
        <v>248</v>
      </c>
      <c r="G55" s="132">
        <f>G56+G59+G60</f>
        <v>96</v>
      </c>
      <c r="H55" s="132">
        <f>H56+H59+H60</f>
        <v>152</v>
      </c>
      <c r="I55" s="371"/>
      <c r="J55" s="371"/>
      <c r="K55" s="371"/>
      <c r="L55" s="390">
        <v>0</v>
      </c>
      <c r="M55" s="129">
        <v>0</v>
      </c>
      <c r="N55" s="132">
        <f>50+100+24+16+22+36</f>
        <v>248</v>
      </c>
      <c r="O55" s="129">
        <v>0</v>
      </c>
      <c r="P55" s="129">
        <v>0</v>
      </c>
      <c r="Q55" s="133">
        <v>0</v>
      </c>
      <c r="R55" s="316"/>
      <c r="S55" s="317"/>
    </row>
    <row r="56" spans="1:19" ht="31.5" x14ac:dyDescent="0.2">
      <c r="A56" s="94" t="s">
        <v>531</v>
      </c>
      <c r="B56" s="95" t="s">
        <v>530</v>
      </c>
      <c r="C56" s="96" t="s">
        <v>433</v>
      </c>
      <c r="D56" s="69">
        <f>F56+E56</f>
        <v>225</v>
      </c>
      <c r="E56" s="69" t="s">
        <v>472</v>
      </c>
      <c r="F56" s="69">
        <f>G56+H56</f>
        <v>150</v>
      </c>
      <c r="G56" s="69" t="s">
        <v>450</v>
      </c>
      <c r="H56" s="69" t="s">
        <v>473</v>
      </c>
      <c r="I56" s="367"/>
      <c r="J56" s="398"/>
      <c r="K56" s="398"/>
      <c r="L56" s="377"/>
      <c r="M56" s="70"/>
      <c r="N56" s="97" t="s">
        <v>563</v>
      </c>
      <c r="O56" s="71"/>
      <c r="P56" s="69"/>
      <c r="Q56" s="69"/>
      <c r="R56" s="316"/>
      <c r="S56" s="317"/>
    </row>
    <row r="57" spans="1:19" ht="15.75" x14ac:dyDescent="0.2">
      <c r="A57" s="87" t="s">
        <v>477</v>
      </c>
      <c r="B57" s="73" t="s">
        <v>66</v>
      </c>
      <c r="C57" s="74" t="s">
        <v>433</v>
      </c>
      <c r="D57" s="75"/>
      <c r="E57" s="75"/>
      <c r="F57" s="75" t="s">
        <v>458</v>
      </c>
      <c r="G57" s="75"/>
      <c r="H57" s="75" t="s">
        <v>458</v>
      </c>
      <c r="I57" s="368"/>
      <c r="J57" s="398"/>
      <c r="K57" s="398"/>
      <c r="L57" s="386"/>
      <c r="M57" s="86"/>
      <c r="N57" s="76" t="s">
        <v>458</v>
      </c>
      <c r="O57" s="76"/>
      <c r="P57" s="75"/>
      <c r="Q57" s="75"/>
      <c r="R57" s="317"/>
      <c r="S57" s="317"/>
    </row>
    <row r="58" spans="1:19" ht="15.75" x14ac:dyDescent="0.2">
      <c r="A58" s="87" t="s">
        <v>478</v>
      </c>
      <c r="B58" s="73" t="s">
        <v>67</v>
      </c>
      <c r="C58" s="74" t="s">
        <v>431</v>
      </c>
      <c r="D58" s="75"/>
      <c r="E58" s="75"/>
      <c r="F58" s="75" t="s">
        <v>458</v>
      </c>
      <c r="G58" s="75"/>
      <c r="H58" s="75" t="s">
        <v>458</v>
      </c>
      <c r="I58" s="368"/>
      <c r="J58" s="398"/>
      <c r="K58" s="398"/>
      <c r="L58" s="386"/>
      <c r="M58" s="86"/>
      <c r="N58" s="167" t="s">
        <v>458</v>
      </c>
      <c r="O58" s="76"/>
      <c r="P58" s="75"/>
      <c r="Q58" s="75"/>
      <c r="R58" s="317"/>
      <c r="S58" s="317"/>
    </row>
    <row r="59" spans="1:19" ht="15.75" x14ac:dyDescent="0.2">
      <c r="A59" s="88" t="s">
        <v>68</v>
      </c>
      <c r="B59" s="87" t="s">
        <v>532</v>
      </c>
      <c r="C59" s="98" t="s">
        <v>433</v>
      </c>
      <c r="D59" s="75">
        <f>E59+F59</f>
        <v>60</v>
      </c>
      <c r="E59" s="75" t="s">
        <v>449</v>
      </c>
      <c r="F59" s="75">
        <f>G59+H59</f>
        <v>40</v>
      </c>
      <c r="G59" s="75" t="s">
        <v>468</v>
      </c>
      <c r="H59" s="75" t="s">
        <v>448</v>
      </c>
      <c r="I59" s="368"/>
      <c r="J59" s="398"/>
      <c r="K59" s="398"/>
      <c r="L59" s="386"/>
      <c r="M59" s="86"/>
      <c r="N59" s="78" t="s">
        <v>564</v>
      </c>
      <c r="O59" s="76"/>
      <c r="P59" s="75"/>
      <c r="Q59" s="75"/>
      <c r="R59" s="317"/>
      <c r="S59" s="317"/>
    </row>
    <row r="60" spans="1:19" ht="38.25" x14ac:dyDescent="0.2">
      <c r="A60" s="99" t="s">
        <v>69</v>
      </c>
      <c r="B60" s="88" t="s">
        <v>421</v>
      </c>
      <c r="C60" s="98" t="s">
        <v>433</v>
      </c>
      <c r="D60" s="75">
        <f>E60+F60</f>
        <v>78</v>
      </c>
      <c r="E60" s="75" t="s">
        <v>449</v>
      </c>
      <c r="F60" s="75">
        <f>G60+H60</f>
        <v>58</v>
      </c>
      <c r="G60" s="75" t="s">
        <v>474</v>
      </c>
      <c r="H60" s="75">
        <f>18+18</f>
        <v>36</v>
      </c>
      <c r="I60" s="368"/>
      <c r="J60" s="398"/>
      <c r="K60" s="398"/>
      <c r="L60" s="386"/>
      <c r="M60" s="86"/>
      <c r="N60" s="188" t="s">
        <v>586</v>
      </c>
      <c r="O60" s="76"/>
      <c r="P60" s="75"/>
      <c r="Q60" s="75"/>
      <c r="R60" s="317"/>
      <c r="S60" s="317"/>
    </row>
    <row r="61" spans="1:19" ht="15.75" x14ac:dyDescent="0.2">
      <c r="A61" s="100" t="s">
        <v>477</v>
      </c>
      <c r="B61" s="73" t="s">
        <v>66</v>
      </c>
      <c r="C61" s="74" t="s">
        <v>433</v>
      </c>
      <c r="D61" s="75"/>
      <c r="E61" s="75"/>
      <c r="F61" s="75" t="s">
        <v>458</v>
      </c>
      <c r="G61" s="75"/>
      <c r="H61" s="75" t="s">
        <v>458</v>
      </c>
      <c r="I61" s="368"/>
      <c r="J61" s="398"/>
      <c r="K61" s="398"/>
      <c r="L61" s="386"/>
      <c r="M61" s="86"/>
      <c r="N61" s="78" t="s">
        <v>458</v>
      </c>
      <c r="O61" s="76"/>
      <c r="P61" s="75"/>
      <c r="Q61" s="75"/>
      <c r="R61" s="317"/>
      <c r="S61" s="317"/>
    </row>
    <row r="62" spans="1:19" ht="16.5" thickBot="1" x14ac:dyDescent="0.25">
      <c r="A62" s="101" t="s">
        <v>478</v>
      </c>
      <c r="B62" s="80" t="s">
        <v>67</v>
      </c>
      <c r="C62" s="84" t="s">
        <v>431</v>
      </c>
      <c r="D62" s="82"/>
      <c r="E62" s="82"/>
      <c r="F62" s="82" t="s">
        <v>458</v>
      </c>
      <c r="G62" s="82"/>
      <c r="H62" s="82" t="s">
        <v>458</v>
      </c>
      <c r="I62" s="369"/>
      <c r="J62" s="398"/>
      <c r="K62" s="398"/>
      <c r="L62" s="389"/>
      <c r="M62" s="93"/>
      <c r="N62" s="170" t="s">
        <v>458</v>
      </c>
      <c r="O62" s="102"/>
      <c r="P62" s="82"/>
      <c r="Q62" s="82"/>
      <c r="R62" s="317"/>
      <c r="S62" s="317"/>
    </row>
    <row r="63" spans="1:19" ht="41.25" thickBot="1" x14ac:dyDescent="0.25">
      <c r="A63" s="153" t="s">
        <v>70</v>
      </c>
      <c r="B63" s="131" t="s">
        <v>427</v>
      </c>
      <c r="C63" s="152" t="s">
        <v>537</v>
      </c>
      <c r="D63" s="132">
        <f>D64+D84+D89</f>
        <v>1547</v>
      </c>
      <c r="E63" s="132">
        <f>E64+E84+E89</f>
        <v>527</v>
      </c>
      <c r="F63" s="132">
        <f>F64+F84+F89</f>
        <v>1020</v>
      </c>
      <c r="G63" s="132">
        <f t="shared" ref="G63:K63" si="15">G64+G84+G89</f>
        <v>364</v>
      </c>
      <c r="H63" s="132">
        <f t="shared" si="15"/>
        <v>636</v>
      </c>
      <c r="I63" s="372">
        <f t="shared" si="15"/>
        <v>30</v>
      </c>
      <c r="J63" s="372">
        <f t="shared" si="15"/>
        <v>0</v>
      </c>
      <c r="K63" s="372">
        <f t="shared" si="15"/>
        <v>0</v>
      </c>
      <c r="L63" s="390">
        <f>L64+L84</f>
        <v>0</v>
      </c>
      <c r="M63" s="129">
        <f t="shared" ref="M63:P63" si="16">M64+M84</f>
        <v>0</v>
      </c>
      <c r="N63" s="129">
        <f t="shared" si="16"/>
        <v>60</v>
      </c>
      <c r="O63" s="129">
        <f t="shared" si="16"/>
        <v>482</v>
      </c>
      <c r="P63" s="129">
        <f t="shared" si="16"/>
        <v>280</v>
      </c>
      <c r="Q63" s="129">
        <f>Q64+Q84+Q89</f>
        <v>198</v>
      </c>
      <c r="R63" s="317"/>
      <c r="S63" s="317"/>
    </row>
    <row r="64" spans="1:19" ht="51.75" thickBot="1" x14ac:dyDescent="0.25">
      <c r="A64" s="154" t="s">
        <v>71</v>
      </c>
      <c r="B64" s="155" t="s">
        <v>420</v>
      </c>
      <c r="C64" s="156"/>
      <c r="D64" s="157">
        <f>D65+D68+D71+D74+D76+D77+D78+D79+D80+D81+D82+D83</f>
        <v>1393</v>
      </c>
      <c r="E64" s="157">
        <f>E65+E68+E71+E74+E76+E77+E78+E79+E80+E81+E82+E83</f>
        <v>475</v>
      </c>
      <c r="F64" s="157">
        <f>F65+F68+F71+F74+F76+F77+F78+F79+F80+F81+F82+F83</f>
        <v>918</v>
      </c>
      <c r="G64" s="157">
        <f t="shared" ref="G64:K64" si="17">G65+G68+G71+G74+G76+G77+G78+G79+G80+G81+G82+G83</f>
        <v>330</v>
      </c>
      <c r="H64" s="157">
        <f t="shared" si="17"/>
        <v>588</v>
      </c>
      <c r="I64" s="373">
        <f t="shared" si="17"/>
        <v>0</v>
      </c>
      <c r="J64" s="373">
        <f t="shared" si="17"/>
        <v>0</v>
      </c>
      <c r="K64" s="373">
        <f t="shared" si="17"/>
        <v>0</v>
      </c>
      <c r="L64" s="391">
        <v>0</v>
      </c>
      <c r="M64" s="157">
        <v>0</v>
      </c>
      <c r="N64" s="158">
        <f>24+36</f>
        <v>60</v>
      </c>
      <c r="O64" s="158">
        <f>62+120+28+60+50+90+30+42</f>
        <v>482</v>
      </c>
      <c r="P64" s="156">
        <f>20+36+50+48+14+18+8+24+8+24+12+18</f>
        <v>280</v>
      </c>
      <c r="Q64" s="159">
        <f>(8+24)*3</f>
        <v>96</v>
      </c>
      <c r="R64" s="317"/>
      <c r="S64" s="317"/>
    </row>
    <row r="65" spans="1:19" ht="15.75" x14ac:dyDescent="0.2">
      <c r="A65" s="103" t="s">
        <v>475</v>
      </c>
      <c r="B65" s="104" t="s">
        <v>476</v>
      </c>
      <c r="C65" s="68" t="s">
        <v>515</v>
      </c>
      <c r="D65" s="69">
        <f>E65+F65</f>
        <v>402</v>
      </c>
      <c r="E65" s="69">
        <v>164</v>
      </c>
      <c r="F65" s="69">
        <f>G65+H65</f>
        <v>238</v>
      </c>
      <c r="G65" s="69" t="s">
        <v>479</v>
      </c>
      <c r="H65" s="69" t="s">
        <v>480</v>
      </c>
      <c r="I65" s="367"/>
      <c r="J65" s="398"/>
      <c r="K65" s="398"/>
      <c r="L65" s="377"/>
      <c r="M65" s="70"/>
      <c r="N65" s="97"/>
      <c r="O65" s="167" t="s">
        <v>565</v>
      </c>
      <c r="P65" s="183" t="s">
        <v>566</v>
      </c>
      <c r="Q65" s="68"/>
      <c r="R65" s="317"/>
      <c r="S65" s="317"/>
    </row>
    <row r="66" spans="1:19" ht="15.75" x14ac:dyDescent="0.2">
      <c r="A66" s="105" t="s">
        <v>477</v>
      </c>
      <c r="B66" s="90" t="s">
        <v>476</v>
      </c>
      <c r="C66" s="74" t="s">
        <v>433</v>
      </c>
      <c r="D66" s="75"/>
      <c r="E66" s="75"/>
      <c r="F66" s="75" t="s">
        <v>467</v>
      </c>
      <c r="G66" s="75"/>
      <c r="H66" s="75" t="s">
        <v>467</v>
      </c>
      <c r="I66" s="368"/>
      <c r="J66" s="398"/>
      <c r="K66" s="398"/>
      <c r="L66" s="386"/>
      <c r="M66" s="86"/>
      <c r="N66" s="78"/>
      <c r="O66" s="78" t="s">
        <v>458</v>
      </c>
      <c r="P66" s="74" t="s">
        <v>458</v>
      </c>
      <c r="Q66" s="74"/>
      <c r="R66" s="317"/>
      <c r="S66" s="317"/>
    </row>
    <row r="67" spans="1:19" ht="15.75" x14ac:dyDescent="0.2">
      <c r="A67" s="105" t="s">
        <v>478</v>
      </c>
      <c r="B67" s="90" t="s">
        <v>476</v>
      </c>
      <c r="C67" s="74" t="s">
        <v>431</v>
      </c>
      <c r="D67" s="75"/>
      <c r="E67" s="75"/>
      <c r="F67" s="75" t="s">
        <v>467</v>
      </c>
      <c r="G67" s="75"/>
      <c r="H67" s="75" t="s">
        <v>467</v>
      </c>
      <c r="I67" s="368"/>
      <c r="J67" s="398"/>
      <c r="K67" s="398"/>
      <c r="L67" s="386"/>
      <c r="M67" s="86"/>
      <c r="N67" s="78"/>
      <c r="O67" s="78"/>
      <c r="P67" s="167" t="s">
        <v>467</v>
      </c>
      <c r="Q67" s="74"/>
      <c r="R67" s="317"/>
      <c r="S67" s="317"/>
    </row>
    <row r="68" spans="1:19" ht="15.75" x14ac:dyDescent="0.2">
      <c r="A68" s="99" t="s">
        <v>481</v>
      </c>
      <c r="B68" s="88" t="s">
        <v>482</v>
      </c>
      <c r="C68" s="74" t="s">
        <v>533</v>
      </c>
      <c r="D68" s="75">
        <f>E68+F68</f>
        <v>222</v>
      </c>
      <c r="E68" s="75" t="s">
        <v>483</v>
      </c>
      <c r="F68" s="75">
        <f>G68+H68</f>
        <v>148</v>
      </c>
      <c r="G68" s="75" t="s">
        <v>463</v>
      </c>
      <c r="H68" s="75" t="s">
        <v>471</v>
      </c>
      <c r="I68" s="368"/>
      <c r="J68" s="398"/>
      <c r="K68" s="398"/>
      <c r="L68" s="386"/>
      <c r="M68" s="86"/>
      <c r="N68" s="78" t="s">
        <v>567</v>
      </c>
      <c r="O68" s="180" t="s">
        <v>568</v>
      </c>
      <c r="P68" s="74"/>
      <c r="Q68" s="74"/>
      <c r="R68" s="317"/>
      <c r="S68" s="317"/>
    </row>
    <row r="69" spans="1:19" ht="15.75" x14ac:dyDescent="0.2">
      <c r="A69" s="99" t="s">
        <v>477</v>
      </c>
      <c r="B69" s="90" t="s">
        <v>482</v>
      </c>
      <c r="C69" s="74" t="s">
        <v>433</v>
      </c>
      <c r="D69" s="75"/>
      <c r="E69" s="75"/>
      <c r="F69" s="75"/>
      <c r="G69" s="75"/>
      <c r="H69" s="75">
        <v>36</v>
      </c>
      <c r="I69" s="368"/>
      <c r="J69" s="398"/>
      <c r="K69" s="398"/>
      <c r="L69" s="386"/>
      <c r="M69" s="86"/>
      <c r="N69" s="78"/>
      <c r="O69" s="78" t="s">
        <v>458</v>
      </c>
      <c r="P69" s="74"/>
      <c r="Q69" s="74"/>
      <c r="R69" s="317"/>
      <c r="S69" s="317"/>
    </row>
    <row r="70" spans="1:19" ht="15.75" x14ac:dyDescent="0.2">
      <c r="A70" s="99" t="s">
        <v>478</v>
      </c>
      <c r="B70" s="90" t="s">
        <v>482</v>
      </c>
      <c r="C70" s="74" t="s">
        <v>431</v>
      </c>
      <c r="D70" s="75"/>
      <c r="E70" s="75"/>
      <c r="F70" s="75"/>
      <c r="G70" s="75"/>
      <c r="H70" s="75">
        <v>72</v>
      </c>
      <c r="I70" s="368"/>
      <c r="J70" s="398"/>
      <c r="K70" s="398"/>
      <c r="L70" s="386"/>
      <c r="M70" s="86"/>
      <c r="N70" s="78"/>
      <c r="O70" s="167" t="s">
        <v>467</v>
      </c>
      <c r="P70" s="74"/>
      <c r="Q70" s="74"/>
      <c r="R70" s="317"/>
      <c r="S70" s="317"/>
    </row>
    <row r="71" spans="1:19" ht="25.5" x14ac:dyDescent="0.2">
      <c r="A71" s="99" t="s">
        <v>484</v>
      </c>
      <c r="B71" s="90" t="s">
        <v>485</v>
      </c>
      <c r="C71" s="74" t="s">
        <v>430</v>
      </c>
      <c r="D71" s="75">
        <f>E71+F71</f>
        <v>190</v>
      </c>
      <c r="E71" s="75">
        <v>50</v>
      </c>
      <c r="F71" s="75">
        <f>G71+H71</f>
        <v>140</v>
      </c>
      <c r="G71" s="75" t="s">
        <v>450</v>
      </c>
      <c r="H71" s="75" t="s">
        <v>460</v>
      </c>
      <c r="I71" s="368"/>
      <c r="J71" s="398"/>
      <c r="K71" s="398"/>
      <c r="L71" s="386"/>
      <c r="M71" s="86"/>
      <c r="N71" s="78"/>
      <c r="O71" s="180" t="s">
        <v>569</v>
      </c>
      <c r="P71" s="74"/>
      <c r="Q71" s="74"/>
    </row>
    <row r="72" spans="1:19" ht="25.5" x14ac:dyDescent="0.2">
      <c r="A72" s="99" t="str">
        <f t="shared" ref="A72:A73" si="18">A69</f>
        <v>УП.</v>
      </c>
      <c r="B72" s="90" t="s">
        <v>485</v>
      </c>
      <c r="C72" s="74" t="s">
        <v>433</v>
      </c>
      <c r="D72" s="75"/>
      <c r="E72" s="75"/>
      <c r="F72" s="75" t="s">
        <v>458</v>
      </c>
      <c r="G72" s="75"/>
      <c r="H72" s="75" t="s">
        <v>458</v>
      </c>
      <c r="I72" s="368"/>
      <c r="J72" s="398"/>
      <c r="K72" s="398"/>
      <c r="L72" s="386"/>
      <c r="M72" s="86"/>
      <c r="N72" s="78"/>
      <c r="O72" s="78" t="s">
        <v>458</v>
      </c>
      <c r="P72" s="74"/>
      <c r="Q72" s="74"/>
    </row>
    <row r="73" spans="1:19" ht="25.5" x14ac:dyDescent="0.2">
      <c r="A73" s="99" t="str">
        <f t="shared" si="18"/>
        <v>ПП.</v>
      </c>
      <c r="B73" s="90" t="s">
        <v>485</v>
      </c>
      <c r="C73" s="74" t="s">
        <v>431</v>
      </c>
      <c r="D73" s="75"/>
      <c r="E73" s="75"/>
      <c r="F73" s="75" t="s">
        <v>467</v>
      </c>
      <c r="G73" s="75"/>
      <c r="H73" s="75" t="s">
        <v>467</v>
      </c>
      <c r="I73" s="368"/>
      <c r="J73" s="398"/>
      <c r="K73" s="398"/>
      <c r="L73" s="386"/>
      <c r="M73" s="86"/>
      <c r="N73" s="78"/>
      <c r="O73" s="167" t="s">
        <v>467</v>
      </c>
      <c r="P73" s="74"/>
      <c r="Q73" s="74"/>
    </row>
    <row r="74" spans="1:19" ht="25.5" x14ac:dyDescent="0.2">
      <c r="A74" s="99" t="s">
        <v>486</v>
      </c>
      <c r="B74" s="90" t="s">
        <v>487</v>
      </c>
      <c r="C74" s="98" t="s">
        <v>431</v>
      </c>
      <c r="D74" s="75">
        <f>E74+F74</f>
        <v>138</v>
      </c>
      <c r="E74" s="75">
        <f>49-9</f>
        <v>40</v>
      </c>
      <c r="F74" s="75">
        <f>G74+H74</f>
        <v>98</v>
      </c>
      <c r="G74" s="75" t="s">
        <v>450</v>
      </c>
      <c r="H74" s="75">
        <v>48</v>
      </c>
      <c r="I74" s="368"/>
      <c r="J74" s="398"/>
      <c r="K74" s="398"/>
      <c r="L74" s="386"/>
      <c r="M74" s="86"/>
      <c r="N74" s="78"/>
      <c r="O74" s="78"/>
      <c r="P74" s="167" t="s">
        <v>570</v>
      </c>
      <c r="Q74" s="74"/>
    </row>
    <row r="75" spans="1:19" ht="15.75" customHeight="1" x14ac:dyDescent="0.2">
      <c r="A75" s="99" t="s">
        <v>489</v>
      </c>
      <c r="B75" s="90" t="s">
        <v>487</v>
      </c>
      <c r="C75" s="74" t="s">
        <v>433</v>
      </c>
      <c r="D75" s="75"/>
      <c r="E75" s="75"/>
      <c r="F75" s="75" t="s">
        <v>458</v>
      </c>
      <c r="G75" s="75"/>
      <c r="H75" s="75">
        <v>36</v>
      </c>
      <c r="I75" s="368"/>
      <c r="J75" s="398"/>
      <c r="K75" s="398"/>
      <c r="L75" s="386"/>
      <c r="M75" s="86"/>
      <c r="N75" s="78"/>
      <c r="O75" s="78"/>
      <c r="P75" s="74">
        <v>36</v>
      </c>
      <c r="Q75" s="74"/>
    </row>
    <row r="76" spans="1:19" ht="15.75" x14ac:dyDescent="0.2">
      <c r="A76" s="99" t="s">
        <v>490</v>
      </c>
      <c r="B76" s="90" t="s">
        <v>491</v>
      </c>
      <c r="C76" s="74" t="s">
        <v>431</v>
      </c>
      <c r="D76" s="75">
        <f>E76+F76</f>
        <v>48</v>
      </c>
      <c r="E76" s="75">
        <v>16</v>
      </c>
      <c r="F76" s="75">
        <f>G76+H76</f>
        <v>32</v>
      </c>
      <c r="G76" s="75">
        <v>14</v>
      </c>
      <c r="H76" s="75">
        <v>18</v>
      </c>
      <c r="I76" s="368"/>
      <c r="J76" s="398"/>
      <c r="K76" s="398"/>
      <c r="L76" s="386"/>
      <c r="M76" s="86"/>
      <c r="N76" s="78"/>
      <c r="O76" s="78"/>
      <c r="P76" s="167" t="s">
        <v>571</v>
      </c>
      <c r="Q76" s="74"/>
    </row>
    <row r="77" spans="1:19" ht="25.5" x14ac:dyDescent="0.2">
      <c r="A77" s="99" t="s">
        <v>492</v>
      </c>
      <c r="B77" s="90" t="s">
        <v>493</v>
      </c>
      <c r="C77" s="74" t="s">
        <v>431</v>
      </c>
      <c r="D77" s="75">
        <f t="shared" ref="D77:D83" si="19">E77+F77</f>
        <v>108</v>
      </c>
      <c r="E77" s="75">
        <v>36</v>
      </c>
      <c r="F77" s="75">
        <f t="shared" ref="F77:F83" si="20">G77+H77</f>
        <v>72</v>
      </c>
      <c r="G77" s="75">
        <v>30</v>
      </c>
      <c r="H77" s="75">
        <v>42</v>
      </c>
      <c r="I77" s="368"/>
      <c r="J77" s="398"/>
      <c r="K77" s="398"/>
      <c r="L77" s="386"/>
      <c r="M77" s="86"/>
      <c r="N77" s="78"/>
      <c r="O77" s="167" t="s">
        <v>556</v>
      </c>
      <c r="P77" s="74"/>
      <c r="Q77" s="74"/>
    </row>
    <row r="78" spans="1:19" ht="15.75" x14ac:dyDescent="0.2">
      <c r="A78" s="99" t="s">
        <v>494</v>
      </c>
      <c r="B78" s="90" t="s">
        <v>495</v>
      </c>
      <c r="C78" s="74" t="s">
        <v>431</v>
      </c>
      <c r="D78" s="75">
        <f t="shared" si="19"/>
        <v>48</v>
      </c>
      <c r="E78" s="75">
        <v>16</v>
      </c>
      <c r="F78" s="75">
        <f t="shared" si="20"/>
        <v>32</v>
      </c>
      <c r="G78" s="75">
        <v>8</v>
      </c>
      <c r="H78" s="75">
        <v>24</v>
      </c>
      <c r="I78" s="368"/>
      <c r="J78" s="398"/>
      <c r="K78" s="398"/>
      <c r="L78" s="386"/>
      <c r="M78" s="86"/>
      <c r="N78" s="78"/>
      <c r="O78" s="78"/>
      <c r="P78" s="167" t="s">
        <v>572</v>
      </c>
      <c r="Q78" s="74"/>
    </row>
    <row r="79" spans="1:19" ht="15.75" x14ac:dyDescent="0.2">
      <c r="A79" s="99" t="s">
        <v>496</v>
      </c>
      <c r="B79" s="90" t="s">
        <v>497</v>
      </c>
      <c r="C79" s="74" t="s">
        <v>431</v>
      </c>
      <c r="D79" s="75">
        <f t="shared" si="19"/>
        <v>48</v>
      </c>
      <c r="E79" s="75">
        <v>16</v>
      </c>
      <c r="F79" s="75">
        <f t="shared" si="20"/>
        <v>32</v>
      </c>
      <c r="G79" s="75">
        <v>8</v>
      </c>
      <c r="H79" s="75">
        <v>24</v>
      </c>
      <c r="I79" s="368"/>
      <c r="J79" s="398"/>
      <c r="K79" s="398"/>
      <c r="L79" s="386"/>
      <c r="M79" s="86"/>
      <c r="N79" s="78"/>
      <c r="O79" s="78"/>
      <c r="P79" s="167" t="s">
        <v>572</v>
      </c>
      <c r="Q79" s="74"/>
    </row>
    <row r="80" spans="1:19" ht="15.75" x14ac:dyDescent="0.2">
      <c r="A80" s="99" t="s">
        <v>498</v>
      </c>
      <c r="B80" s="90" t="s">
        <v>499</v>
      </c>
      <c r="C80" s="74" t="s">
        <v>433</v>
      </c>
      <c r="D80" s="75">
        <f t="shared" si="19"/>
        <v>48</v>
      </c>
      <c r="E80" s="75">
        <v>16</v>
      </c>
      <c r="F80" s="75">
        <f t="shared" si="20"/>
        <v>32</v>
      </c>
      <c r="G80" s="75">
        <v>8</v>
      </c>
      <c r="H80" s="75">
        <v>24</v>
      </c>
      <c r="I80" s="368"/>
      <c r="J80" s="398"/>
      <c r="K80" s="398"/>
      <c r="L80" s="386"/>
      <c r="M80" s="86"/>
      <c r="N80" s="78"/>
      <c r="O80" s="78"/>
      <c r="P80" s="74"/>
      <c r="Q80" s="74" t="s">
        <v>572</v>
      </c>
    </row>
    <row r="81" spans="1:17" ht="25.5" x14ac:dyDescent="0.2">
      <c r="A81" s="99" t="s">
        <v>500</v>
      </c>
      <c r="B81" s="90" t="s">
        <v>501</v>
      </c>
      <c r="C81" s="74" t="s">
        <v>433</v>
      </c>
      <c r="D81" s="75">
        <f t="shared" si="19"/>
        <v>48</v>
      </c>
      <c r="E81" s="75">
        <v>16</v>
      </c>
      <c r="F81" s="75">
        <f t="shared" si="20"/>
        <v>32</v>
      </c>
      <c r="G81" s="75">
        <v>8</v>
      </c>
      <c r="H81" s="75">
        <v>24</v>
      </c>
      <c r="I81" s="368"/>
      <c r="J81" s="398"/>
      <c r="K81" s="398"/>
      <c r="L81" s="386"/>
      <c r="M81" s="86"/>
      <c r="N81" s="78"/>
      <c r="O81" s="78"/>
      <c r="P81" s="74"/>
      <c r="Q81" s="74" t="s">
        <v>572</v>
      </c>
    </row>
    <row r="82" spans="1:17" ht="25.5" x14ac:dyDescent="0.2">
      <c r="A82" s="99" t="s">
        <v>502</v>
      </c>
      <c r="B82" s="90" t="s">
        <v>503</v>
      </c>
      <c r="C82" s="74" t="s">
        <v>433</v>
      </c>
      <c r="D82" s="75">
        <f t="shared" si="19"/>
        <v>48</v>
      </c>
      <c r="E82" s="75">
        <v>16</v>
      </c>
      <c r="F82" s="75">
        <f t="shared" si="20"/>
        <v>32</v>
      </c>
      <c r="G82" s="75">
        <v>8</v>
      </c>
      <c r="H82" s="75">
        <v>24</v>
      </c>
      <c r="I82" s="368"/>
      <c r="J82" s="398"/>
      <c r="K82" s="398"/>
      <c r="L82" s="386"/>
      <c r="M82" s="86"/>
      <c r="N82" s="78"/>
      <c r="O82" s="78"/>
      <c r="P82" s="74"/>
      <c r="Q82" s="74" t="s">
        <v>572</v>
      </c>
    </row>
    <row r="83" spans="1:17" ht="16.5" thickBot="1" x14ac:dyDescent="0.25">
      <c r="A83" s="106" t="s">
        <v>504</v>
      </c>
      <c r="B83" s="83" t="s">
        <v>505</v>
      </c>
      <c r="C83" s="84" t="s">
        <v>431</v>
      </c>
      <c r="D83" s="75">
        <f t="shared" si="19"/>
        <v>45</v>
      </c>
      <c r="E83" s="82">
        <v>15</v>
      </c>
      <c r="F83" s="75">
        <f t="shared" si="20"/>
        <v>30</v>
      </c>
      <c r="G83" s="82">
        <v>12</v>
      </c>
      <c r="H83" s="82">
        <f>18</f>
        <v>18</v>
      </c>
      <c r="I83" s="369"/>
      <c r="J83" s="398"/>
      <c r="K83" s="398"/>
      <c r="L83" s="389"/>
      <c r="M83" s="93"/>
      <c r="N83" s="85"/>
      <c r="O83" s="85"/>
      <c r="P83" s="189" t="s">
        <v>591</v>
      </c>
      <c r="Q83" s="125"/>
    </row>
    <row r="84" spans="1:17" ht="16.5" thickBot="1" x14ac:dyDescent="0.25">
      <c r="A84" s="154" t="s">
        <v>506</v>
      </c>
      <c r="B84" s="155" t="s">
        <v>507</v>
      </c>
      <c r="C84" s="156"/>
      <c r="D84" s="157">
        <f>D85+D86</f>
        <v>124</v>
      </c>
      <c r="E84" s="157">
        <f>E85+E86</f>
        <v>42</v>
      </c>
      <c r="F84" s="157">
        <f>F85+F86</f>
        <v>82</v>
      </c>
      <c r="G84" s="157">
        <f t="shared" ref="G84:K84" si="21">G85+G86</f>
        <v>34</v>
      </c>
      <c r="H84" s="157">
        <f t="shared" si="21"/>
        <v>48</v>
      </c>
      <c r="I84" s="373">
        <f t="shared" si="21"/>
        <v>0</v>
      </c>
      <c r="J84" s="373">
        <f t="shared" si="21"/>
        <v>0</v>
      </c>
      <c r="K84" s="373">
        <f t="shared" si="21"/>
        <v>0</v>
      </c>
      <c r="L84" s="391">
        <v>0</v>
      </c>
      <c r="M84" s="157">
        <v>0</v>
      </c>
      <c r="N84" s="156">
        <v>0</v>
      </c>
      <c r="O84" s="156">
        <v>0</v>
      </c>
      <c r="P84" s="156">
        <v>0</v>
      </c>
      <c r="Q84" s="159">
        <f>24+24+10+24</f>
        <v>82</v>
      </c>
    </row>
    <row r="85" spans="1:17" ht="15.75" x14ac:dyDescent="0.2">
      <c r="A85" s="103" t="s">
        <v>508</v>
      </c>
      <c r="B85" s="104" t="s">
        <v>507</v>
      </c>
      <c r="C85" s="68" t="s">
        <v>433</v>
      </c>
      <c r="D85" s="69">
        <f>E85+F85</f>
        <v>72</v>
      </c>
      <c r="E85" s="69">
        <v>24</v>
      </c>
      <c r="F85" s="69">
        <f>G85+H85</f>
        <v>48</v>
      </c>
      <c r="G85" s="69">
        <v>24</v>
      </c>
      <c r="H85" s="69">
        <v>24</v>
      </c>
      <c r="I85" s="367"/>
      <c r="J85" s="398"/>
      <c r="K85" s="398"/>
      <c r="L85" s="377"/>
      <c r="M85" s="70"/>
      <c r="N85" s="97"/>
      <c r="O85" s="97"/>
      <c r="P85" s="68"/>
      <c r="Q85" s="68" t="s">
        <v>573</v>
      </c>
    </row>
    <row r="86" spans="1:17" ht="25.5" x14ac:dyDescent="0.2">
      <c r="A86" s="99" t="s">
        <v>509</v>
      </c>
      <c r="B86" s="90" t="s">
        <v>510</v>
      </c>
      <c r="C86" s="74" t="s">
        <v>433</v>
      </c>
      <c r="D86" s="69">
        <f>E86+F86</f>
        <v>52</v>
      </c>
      <c r="E86" s="75">
        <v>18</v>
      </c>
      <c r="F86" s="69">
        <f>G86+H86</f>
        <v>34</v>
      </c>
      <c r="G86" s="75" t="s">
        <v>525</v>
      </c>
      <c r="H86" s="75">
        <v>24</v>
      </c>
      <c r="I86" s="368"/>
      <c r="J86" s="398"/>
      <c r="K86" s="398"/>
      <c r="L86" s="386"/>
      <c r="M86" s="86"/>
      <c r="N86" s="78"/>
      <c r="O86" s="78"/>
      <c r="P86" s="74"/>
      <c r="Q86" s="74" t="s">
        <v>574</v>
      </c>
    </row>
    <row r="87" spans="1:17" ht="15.75" x14ac:dyDescent="0.2">
      <c r="A87" s="99" t="s">
        <v>489</v>
      </c>
      <c r="B87" s="90" t="s">
        <v>507</v>
      </c>
      <c r="C87" s="74" t="s">
        <v>433</v>
      </c>
      <c r="D87" s="75"/>
      <c r="E87" s="75"/>
      <c r="F87" s="75">
        <v>36</v>
      </c>
      <c r="G87" s="75">
        <v>0</v>
      </c>
      <c r="H87" s="75">
        <v>36</v>
      </c>
      <c r="I87" s="368"/>
      <c r="J87" s="398"/>
      <c r="K87" s="398"/>
      <c r="L87" s="386"/>
      <c r="M87" s="86"/>
      <c r="N87" s="78"/>
      <c r="O87" s="78"/>
      <c r="P87" s="74"/>
      <c r="Q87" s="74">
        <v>36</v>
      </c>
    </row>
    <row r="88" spans="1:17" ht="15.75" x14ac:dyDescent="0.2">
      <c r="A88" s="99" t="s">
        <v>511</v>
      </c>
      <c r="B88" s="90" t="s">
        <v>507</v>
      </c>
      <c r="C88" s="74" t="s">
        <v>431</v>
      </c>
      <c r="D88" s="75"/>
      <c r="E88" s="75"/>
      <c r="F88" s="75">
        <v>36</v>
      </c>
      <c r="G88" s="75">
        <v>0</v>
      </c>
      <c r="H88" s="75">
        <v>36</v>
      </c>
      <c r="I88" s="368"/>
      <c r="J88" s="398"/>
      <c r="K88" s="398"/>
      <c r="L88" s="386"/>
      <c r="M88" s="86"/>
      <c r="N88" s="78"/>
      <c r="O88" s="78"/>
      <c r="P88" s="74"/>
      <c r="Q88" s="167">
        <v>36</v>
      </c>
    </row>
    <row r="89" spans="1:17" ht="16.5" thickBot="1" x14ac:dyDescent="0.25">
      <c r="A89" s="106" t="s">
        <v>512</v>
      </c>
      <c r="B89" s="83" t="s">
        <v>513</v>
      </c>
      <c r="C89" s="84"/>
      <c r="D89" s="82">
        <f>E89+F89</f>
        <v>30</v>
      </c>
      <c r="E89" s="82">
        <v>10</v>
      </c>
      <c r="F89" s="82">
        <v>20</v>
      </c>
      <c r="G89" s="82"/>
      <c r="H89" s="82"/>
      <c r="I89" s="369">
        <v>30</v>
      </c>
      <c r="J89" s="398"/>
      <c r="K89" s="398"/>
      <c r="L89" s="389"/>
      <c r="M89" s="93"/>
      <c r="N89" s="85"/>
      <c r="O89" s="78"/>
      <c r="P89" s="125"/>
      <c r="Q89" s="125">
        <v>20</v>
      </c>
    </row>
    <row r="90" spans="1:17" ht="41.25" customHeight="1" thickBot="1" x14ac:dyDescent="0.25">
      <c r="A90" s="160" t="s">
        <v>72</v>
      </c>
      <c r="B90" s="126" t="s">
        <v>428</v>
      </c>
      <c r="C90" s="127" t="s">
        <v>441</v>
      </c>
      <c r="D90" s="128">
        <f>D91+D92</f>
        <v>135</v>
      </c>
      <c r="E90" s="128">
        <f>E91+E92</f>
        <v>45</v>
      </c>
      <c r="F90" s="128">
        <f>F91+F92</f>
        <v>90</v>
      </c>
      <c r="G90" s="128">
        <f t="shared" ref="G90:K90" si="22">G91+G92</f>
        <v>42</v>
      </c>
      <c r="H90" s="128">
        <f t="shared" si="22"/>
        <v>48</v>
      </c>
      <c r="I90" s="374">
        <f t="shared" si="22"/>
        <v>0</v>
      </c>
      <c r="J90" s="374">
        <f t="shared" si="22"/>
        <v>0</v>
      </c>
      <c r="K90" s="374">
        <f t="shared" si="22"/>
        <v>0</v>
      </c>
      <c r="L90" s="390">
        <v>0</v>
      </c>
      <c r="M90" s="129">
        <v>0</v>
      </c>
      <c r="N90" s="129">
        <v>0</v>
      </c>
      <c r="O90" s="129">
        <v>0</v>
      </c>
      <c r="P90" s="128">
        <v>0</v>
      </c>
      <c r="Q90" s="128">
        <f>14+18+28+30</f>
        <v>90</v>
      </c>
    </row>
    <row r="91" spans="1:17" ht="16.5" customHeight="1" x14ac:dyDescent="0.2">
      <c r="A91" s="67" t="s">
        <v>73</v>
      </c>
      <c r="B91" s="67" t="s">
        <v>74</v>
      </c>
      <c r="C91" s="68" t="s">
        <v>433</v>
      </c>
      <c r="D91" s="69">
        <f>E91+F91</f>
        <v>48</v>
      </c>
      <c r="E91" s="69" t="s">
        <v>448</v>
      </c>
      <c r="F91" s="69">
        <f>G91+H91</f>
        <v>32</v>
      </c>
      <c r="G91" s="69" t="s">
        <v>514</v>
      </c>
      <c r="H91" s="69" t="s">
        <v>446</v>
      </c>
      <c r="I91" s="367"/>
      <c r="J91" s="398"/>
      <c r="K91" s="398"/>
      <c r="L91" s="377"/>
      <c r="M91" s="70"/>
      <c r="N91" s="71"/>
      <c r="O91" s="71"/>
      <c r="P91" s="68"/>
      <c r="Q91" s="68" t="s">
        <v>571</v>
      </c>
    </row>
    <row r="92" spans="1:17" ht="18" customHeight="1" x14ac:dyDescent="0.2">
      <c r="A92" s="73" t="s">
        <v>75</v>
      </c>
      <c r="B92" s="73" t="s">
        <v>76</v>
      </c>
      <c r="C92" s="74" t="s">
        <v>433</v>
      </c>
      <c r="D92" s="69">
        <f>E92+F92</f>
        <v>87</v>
      </c>
      <c r="E92" s="75" t="s">
        <v>453</v>
      </c>
      <c r="F92" s="69">
        <f>G92+H92</f>
        <v>58</v>
      </c>
      <c r="G92" s="75" t="s">
        <v>470</v>
      </c>
      <c r="H92" s="75" t="s">
        <v>461</v>
      </c>
      <c r="I92" s="368"/>
      <c r="J92" s="398"/>
      <c r="K92" s="398"/>
      <c r="L92" s="386"/>
      <c r="M92" s="86"/>
      <c r="N92" s="76"/>
      <c r="O92" s="76"/>
      <c r="P92" s="75"/>
      <c r="Q92" s="74" t="s">
        <v>575</v>
      </c>
    </row>
    <row r="93" spans="1:17" ht="15.75" x14ac:dyDescent="0.2">
      <c r="A93" s="73" t="s">
        <v>77</v>
      </c>
      <c r="B93" s="73" t="s">
        <v>66</v>
      </c>
      <c r="C93" s="75" t="s">
        <v>433</v>
      </c>
      <c r="D93" s="75"/>
      <c r="E93" s="75"/>
      <c r="F93" s="75" t="s">
        <v>458</v>
      </c>
      <c r="G93" s="75"/>
      <c r="H93" s="75" t="s">
        <v>458</v>
      </c>
      <c r="I93" s="368"/>
      <c r="J93" s="398"/>
      <c r="K93" s="398"/>
      <c r="L93" s="386"/>
      <c r="M93" s="86"/>
      <c r="N93" s="76"/>
      <c r="O93" s="76"/>
      <c r="P93" s="74"/>
      <c r="Q93" s="75" t="s">
        <v>458</v>
      </c>
    </row>
    <row r="94" spans="1:17" ht="16.5" thickBot="1" x14ac:dyDescent="0.25">
      <c r="A94" s="80" t="s">
        <v>78</v>
      </c>
      <c r="B94" s="80" t="s">
        <v>67</v>
      </c>
      <c r="C94" s="84" t="s">
        <v>431</v>
      </c>
      <c r="D94" s="82"/>
      <c r="E94" s="82"/>
      <c r="F94" s="82" t="s">
        <v>458</v>
      </c>
      <c r="G94" s="82"/>
      <c r="H94" s="82" t="s">
        <v>458</v>
      </c>
      <c r="I94" s="369"/>
      <c r="J94" s="398"/>
      <c r="K94" s="398"/>
      <c r="L94" s="389"/>
      <c r="M94" s="93"/>
      <c r="N94" s="102"/>
      <c r="O94" s="102"/>
      <c r="P94" s="74"/>
      <c r="Q94" s="167">
        <v>36</v>
      </c>
    </row>
    <row r="95" spans="1:17" ht="41.25" thickBot="1" x14ac:dyDescent="0.25">
      <c r="A95" s="153" t="s">
        <v>79</v>
      </c>
      <c r="B95" s="131" t="s">
        <v>429</v>
      </c>
      <c r="C95" s="152" t="s">
        <v>535</v>
      </c>
      <c r="D95" s="132">
        <f>D96+D97+D99</f>
        <v>432</v>
      </c>
      <c r="E95" s="132">
        <f>E96+E97+E99</f>
        <v>144</v>
      </c>
      <c r="F95" s="132">
        <f>F96+F97+F99</f>
        <v>288</v>
      </c>
      <c r="G95" s="132">
        <f t="shared" ref="G95:K95" si="23">G96+G97+G99</f>
        <v>72</v>
      </c>
      <c r="H95" s="132">
        <f t="shared" si="23"/>
        <v>216</v>
      </c>
      <c r="I95" s="372">
        <f t="shared" si="23"/>
        <v>0</v>
      </c>
      <c r="J95" s="372">
        <f t="shared" si="23"/>
        <v>0</v>
      </c>
      <c r="K95" s="372">
        <f t="shared" si="23"/>
        <v>0</v>
      </c>
      <c r="L95" s="392">
        <f>24+12+18+60</f>
        <v>114</v>
      </c>
      <c r="M95" s="132">
        <f>30+144</f>
        <v>174</v>
      </c>
      <c r="N95" s="129">
        <v>0</v>
      </c>
      <c r="O95" s="129">
        <v>0</v>
      </c>
      <c r="P95" s="129">
        <v>0</v>
      </c>
      <c r="Q95" s="161">
        <v>0</v>
      </c>
    </row>
    <row r="96" spans="1:17" ht="31.5" x14ac:dyDescent="0.2">
      <c r="A96" s="67" t="s">
        <v>80</v>
      </c>
      <c r="B96" s="67" t="s">
        <v>81</v>
      </c>
      <c r="C96" s="216" t="s">
        <v>488</v>
      </c>
      <c r="D96" s="69">
        <f>E96+F96</f>
        <v>54</v>
      </c>
      <c r="E96" s="69">
        <v>18</v>
      </c>
      <c r="F96" s="69">
        <f>G96+H96</f>
        <v>36</v>
      </c>
      <c r="G96" s="69">
        <v>24</v>
      </c>
      <c r="H96" s="69">
        <v>12</v>
      </c>
      <c r="I96" s="367"/>
      <c r="J96" s="398"/>
      <c r="K96" s="398"/>
      <c r="L96" s="393" t="s">
        <v>576</v>
      </c>
      <c r="M96" s="70"/>
      <c r="N96" s="71"/>
      <c r="O96" s="71"/>
      <c r="P96" s="69"/>
      <c r="Q96" s="108"/>
    </row>
    <row r="97" spans="1:17" ht="31.5" x14ac:dyDescent="0.2">
      <c r="A97" s="73" t="s">
        <v>82</v>
      </c>
      <c r="B97" s="73" t="s">
        <v>83</v>
      </c>
      <c r="C97" s="217"/>
      <c r="D97" s="69">
        <f>E97+F97</f>
        <v>117</v>
      </c>
      <c r="E97" s="75">
        <v>39</v>
      </c>
      <c r="F97" s="69">
        <f>G97+H97</f>
        <v>78</v>
      </c>
      <c r="G97" s="75">
        <v>18</v>
      </c>
      <c r="H97" s="75">
        <v>60</v>
      </c>
      <c r="I97" s="368"/>
      <c r="J97" s="398"/>
      <c r="K97" s="398"/>
      <c r="L97" s="393" t="s">
        <v>549</v>
      </c>
      <c r="M97" s="86"/>
      <c r="N97" s="76"/>
      <c r="O97" s="76"/>
      <c r="P97" s="75"/>
      <c r="Q97" s="109"/>
    </row>
    <row r="98" spans="1:17" ht="15.75" x14ac:dyDescent="0.2">
      <c r="A98" s="73" t="s">
        <v>84</v>
      </c>
      <c r="B98" s="73" t="s">
        <v>66</v>
      </c>
      <c r="C98" s="74" t="s">
        <v>433</v>
      </c>
      <c r="D98" s="75"/>
      <c r="E98" s="75"/>
      <c r="F98" s="75" t="s">
        <v>458</v>
      </c>
      <c r="G98" s="75"/>
      <c r="H98" s="75" t="s">
        <v>458</v>
      </c>
      <c r="I98" s="368"/>
      <c r="J98" s="398"/>
      <c r="K98" s="398"/>
      <c r="L98" s="379" t="s">
        <v>458</v>
      </c>
      <c r="M98" s="86"/>
      <c r="N98" s="76"/>
      <c r="O98" s="76"/>
      <c r="P98" s="75"/>
      <c r="Q98" s="109"/>
    </row>
    <row r="99" spans="1:17" ht="31.5" x14ac:dyDescent="0.2">
      <c r="A99" s="73" t="s">
        <v>85</v>
      </c>
      <c r="B99" s="73" t="s">
        <v>86</v>
      </c>
      <c r="C99" s="74" t="s">
        <v>433</v>
      </c>
      <c r="D99" s="75">
        <f>E99+F99</f>
        <v>261</v>
      </c>
      <c r="E99" s="75">
        <v>87</v>
      </c>
      <c r="F99" s="75">
        <f>G99+H99</f>
        <v>174</v>
      </c>
      <c r="G99" s="75">
        <v>30</v>
      </c>
      <c r="H99" s="75">
        <v>144</v>
      </c>
      <c r="I99" s="368"/>
      <c r="J99" s="398"/>
      <c r="K99" s="398"/>
      <c r="L99" s="386"/>
      <c r="M99" s="77" t="s">
        <v>577</v>
      </c>
      <c r="N99" s="76"/>
      <c r="O99" s="76"/>
      <c r="P99" s="75"/>
      <c r="Q99" s="109"/>
    </row>
    <row r="100" spans="1:17" ht="15.75" x14ac:dyDescent="0.2">
      <c r="A100" s="73" t="s">
        <v>84</v>
      </c>
      <c r="B100" s="73" t="s">
        <v>66</v>
      </c>
      <c r="C100" s="75" t="s">
        <v>433</v>
      </c>
      <c r="D100" s="75"/>
      <c r="E100" s="75"/>
      <c r="F100" s="75" t="s">
        <v>458</v>
      </c>
      <c r="G100" s="75"/>
      <c r="H100" s="75" t="s">
        <v>458</v>
      </c>
      <c r="I100" s="368"/>
      <c r="J100" s="398"/>
      <c r="K100" s="398"/>
      <c r="L100" s="386"/>
      <c r="M100" s="77" t="s">
        <v>458</v>
      </c>
      <c r="N100" s="76"/>
      <c r="O100" s="76"/>
      <c r="P100" s="75"/>
      <c r="Q100" s="109"/>
    </row>
    <row r="101" spans="1:17" ht="16.5" thickBot="1" x14ac:dyDescent="0.25">
      <c r="A101" s="80" t="s">
        <v>87</v>
      </c>
      <c r="B101" s="80" t="s">
        <v>67</v>
      </c>
      <c r="C101" s="84" t="s">
        <v>431</v>
      </c>
      <c r="D101" s="82"/>
      <c r="E101" s="82"/>
      <c r="F101" s="82" t="s">
        <v>467</v>
      </c>
      <c r="G101" s="82"/>
      <c r="H101" s="82" t="s">
        <v>467</v>
      </c>
      <c r="I101" s="369"/>
      <c r="J101" s="398"/>
      <c r="K101" s="398"/>
      <c r="L101" s="389"/>
      <c r="M101" s="170" t="s">
        <v>467</v>
      </c>
      <c r="N101" s="102"/>
      <c r="O101" s="102"/>
      <c r="P101" s="82"/>
      <c r="Q101" s="110"/>
    </row>
    <row r="102" spans="1:17" ht="47.25" customHeight="1" thickBot="1" x14ac:dyDescent="0.25">
      <c r="A102" s="111"/>
      <c r="B102" s="112" t="s">
        <v>418</v>
      </c>
      <c r="C102" s="113" t="s">
        <v>534</v>
      </c>
      <c r="D102" s="184">
        <f>D31+D36+D39</f>
        <v>4698</v>
      </c>
      <c r="E102" s="107">
        <f>E31+E36+E39</f>
        <v>1566</v>
      </c>
      <c r="F102" s="184">
        <f>F39+F36+F31</f>
        <v>3132</v>
      </c>
      <c r="G102" s="107"/>
      <c r="H102" s="107">
        <f>H95+H90+H63+H55+H40+H36+H31</f>
        <v>2024</v>
      </c>
      <c r="I102" s="375">
        <v>30</v>
      </c>
      <c r="J102" s="375">
        <v>30</v>
      </c>
      <c r="K102" s="375">
        <v>30</v>
      </c>
      <c r="L102" s="394">
        <f>L31+L36+L39</f>
        <v>568</v>
      </c>
      <c r="M102" s="114">
        <f>M31+M36+M39</f>
        <v>746</v>
      </c>
      <c r="N102" s="186">
        <f t="shared" ref="N102:Q102" si="24">N31+N36+N39</f>
        <v>462</v>
      </c>
      <c r="O102" s="186">
        <f t="shared" si="24"/>
        <v>600</v>
      </c>
      <c r="P102" s="185">
        <f t="shared" si="24"/>
        <v>432</v>
      </c>
      <c r="Q102" s="185">
        <f t="shared" si="24"/>
        <v>324</v>
      </c>
    </row>
    <row r="103" spans="1:17" ht="15.75" x14ac:dyDescent="0.2">
      <c r="A103" s="67" t="s">
        <v>88</v>
      </c>
      <c r="B103" s="67" t="s">
        <v>89</v>
      </c>
      <c r="C103" s="69"/>
      <c r="D103" s="69"/>
      <c r="E103" s="69"/>
      <c r="F103" s="69"/>
      <c r="G103" s="69"/>
      <c r="H103" s="69"/>
      <c r="I103" s="367"/>
      <c r="J103" s="398"/>
      <c r="K103" s="398"/>
      <c r="L103" s="377"/>
      <c r="M103" s="70"/>
      <c r="N103" s="71"/>
      <c r="O103" s="71"/>
      <c r="P103" s="69"/>
      <c r="Q103" s="69" t="s">
        <v>90</v>
      </c>
    </row>
    <row r="104" spans="1:17" ht="31.5" x14ac:dyDescent="0.2">
      <c r="A104" s="73" t="s">
        <v>91</v>
      </c>
      <c r="B104" s="73" t="s">
        <v>92</v>
      </c>
      <c r="C104" s="75"/>
      <c r="D104" s="75"/>
      <c r="E104" s="75"/>
      <c r="F104" s="75"/>
      <c r="G104" s="75"/>
      <c r="H104" s="75"/>
      <c r="I104" s="368"/>
      <c r="J104" s="398"/>
      <c r="K104" s="398"/>
      <c r="L104" s="386"/>
      <c r="M104" s="86"/>
      <c r="N104" s="76"/>
      <c r="O104" s="76"/>
      <c r="P104" s="75"/>
      <c r="Q104" s="74" t="s">
        <v>438</v>
      </c>
    </row>
    <row r="105" spans="1:17" ht="15.75" x14ac:dyDescent="0.2">
      <c r="A105" s="218" t="s">
        <v>540</v>
      </c>
      <c r="B105" s="219"/>
      <c r="C105" s="219"/>
      <c r="D105" s="220"/>
      <c r="E105" s="227" t="s">
        <v>93</v>
      </c>
      <c r="F105" s="230" t="s">
        <v>94</v>
      </c>
      <c r="G105" s="231"/>
      <c r="H105" s="231"/>
      <c r="I105" s="231"/>
      <c r="J105" s="398"/>
      <c r="K105" s="398"/>
      <c r="L105" s="395">
        <f>L102</f>
        <v>568</v>
      </c>
      <c r="M105" s="115">
        <f t="shared" ref="M105:Q105" si="25">M102</f>
        <v>746</v>
      </c>
      <c r="N105" s="115">
        <f t="shared" si="25"/>
        <v>462</v>
      </c>
      <c r="O105" s="115">
        <f t="shared" si="25"/>
        <v>600</v>
      </c>
      <c r="P105" s="115">
        <f t="shared" si="25"/>
        <v>432</v>
      </c>
      <c r="Q105" s="115">
        <f t="shared" si="25"/>
        <v>324</v>
      </c>
    </row>
    <row r="106" spans="1:17" ht="15.75" x14ac:dyDescent="0.2">
      <c r="A106" s="221"/>
      <c r="B106" s="222"/>
      <c r="C106" s="222"/>
      <c r="D106" s="223"/>
      <c r="E106" s="228"/>
      <c r="F106" s="230" t="s">
        <v>95</v>
      </c>
      <c r="G106" s="231"/>
      <c r="H106" s="231"/>
      <c r="I106" s="231"/>
      <c r="J106" s="398"/>
      <c r="K106" s="398"/>
      <c r="L106" s="379" t="s">
        <v>587</v>
      </c>
      <c r="M106" s="77" t="s">
        <v>587</v>
      </c>
      <c r="N106" s="118" t="s">
        <v>588</v>
      </c>
      <c r="O106" s="78" t="s">
        <v>589</v>
      </c>
      <c r="P106" s="118" t="s">
        <v>588</v>
      </c>
      <c r="Q106" s="118" t="s">
        <v>588</v>
      </c>
    </row>
    <row r="107" spans="1:17" ht="15.75" x14ac:dyDescent="0.2">
      <c r="A107" s="221"/>
      <c r="B107" s="222"/>
      <c r="C107" s="222"/>
      <c r="D107" s="223"/>
      <c r="E107" s="228"/>
      <c r="F107" s="232" t="s">
        <v>419</v>
      </c>
      <c r="G107" s="233"/>
      <c r="H107" s="233"/>
      <c r="I107" s="233"/>
      <c r="J107" s="398"/>
      <c r="K107" s="398"/>
      <c r="L107" s="396" t="s">
        <v>96</v>
      </c>
      <c r="M107" s="118" t="s">
        <v>588</v>
      </c>
      <c r="N107" s="118" t="s">
        <v>588</v>
      </c>
      <c r="O107" s="118" t="s">
        <v>590</v>
      </c>
      <c r="P107" s="118" t="s">
        <v>590</v>
      </c>
      <c r="Q107" s="118" t="s">
        <v>588</v>
      </c>
    </row>
    <row r="108" spans="1:17" ht="36" customHeight="1" x14ac:dyDescent="0.2">
      <c r="A108" s="221"/>
      <c r="B108" s="222"/>
      <c r="C108" s="222"/>
      <c r="D108" s="223"/>
      <c r="E108" s="228"/>
      <c r="F108" s="230" t="s">
        <v>97</v>
      </c>
      <c r="G108" s="231"/>
      <c r="H108" s="231"/>
      <c r="I108" s="231"/>
      <c r="J108" s="398"/>
      <c r="K108" s="398"/>
      <c r="L108" s="379">
        <v>1</v>
      </c>
      <c r="M108" s="77">
        <v>3</v>
      </c>
      <c r="N108" s="78">
        <v>1</v>
      </c>
      <c r="O108" s="119">
        <v>2</v>
      </c>
      <c r="P108" s="120">
        <v>2</v>
      </c>
      <c r="Q108" s="120">
        <v>2</v>
      </c>
    </row>
    <row r="109" spans="1:17" ht="15.75" x14ac:dyDescent="0.2">
      <c r="A109" s="221"/>
      <c r="B109" s="222"/>
      <c r="C109" s="222"/>
      <c r="D109" s="223"/>
      <c r="E109" s="228"/>
      <c r="F109" s="230" t="s">
        <v>98</v>
      </c>
      <c r="G109" s="231"/>
      <c r="H109" s="231"/>
      <c r="I109" s="231"/>
      <c r="J109" s="398"/>
      <c r="K109" s="398"/>
      <c r="L109" s="397">
        <v>3</v>
      </c>
      <c r="M109" s="121" t="s">
        <v>516</v>
      </c>
      <c r="N109" s="116">
        <v>3</v>
      </c>
      <c r="O109" s="116" t="s">
        <v>521</v>
      </c>
      <c r="P109" s="117" t="s">
        <v>520</v>
      </c>
      <c r="Q109" s="117" t="s">
        <v>516</v>
      </c>
    </row>
    <row r="110" spans="1:17" ht="24.75" customHeight="1" x14ac:dyDescent="0.2">
      <c r="A110" s="224"/>
      <c r="B110" s="225"/>
      <c r="C110" s="225"/>
      <c r="D110" s="226"/>
      <c r="E110" s="229"/>
      <c r="F110" s="230" t="s">
        <v>99</v>
      </c>
      <c r="G110" s="231"/>
      <c r="H110" s="231"/>
      <c r="I110" s="231"/>
      <c r="J110" s="398"/>
      <c r="K110" s="398"/>
      <c r="L110" s="397">
        <v>2</v>
      </c>
      <c r="M110" s="121">
        <v>3</v>
      </c>
      <c r="N110" s="116" t="s">
        <v>524</v>
      </c>
      <c r="O110" s="116">
        <v>1</v>
      </c>
      <c r="P110" s="117">
        <v>1</v>
      </c>
      <c r="Q110" s="122" t="s">
        <v>96</v>
      </c>
    </row>
    <row r="112" spans="1:17" x14ac:dyDescent="0.2">
      <c r="J112" s="123"/>
      <c r="M112" s="123"/>
      <c r="N112" s="123"/>
      <c r="O112" s="123"/>
    </row>
    <row r="114" spans="11:13" x14ac:dyDescent="0.2">
      <c r="K114" s="124"/>
      <c r="M114" s="124"/>
    </row>
  </sheetData>
  <mergeCells count="36">
    <mergeCell ref="A1:P1"/>
    <mergeCell ref="P4:Q4"/>
    <mergeCell ref="P5:P8"/>
    <mergeCell ref="Q5:Q8"/>
    <mergeCell ref="J3:Q3"/>
    <mergeCell ref="C42:C43"/>
    <mergeCell ref="D3:I3"/>
    <mergeCell ref="F5:F10"/>
    <mergeCell ref="E4:E10"/>
    <mergeCell ref="D4:D10"/>
    <mergeCell ref="C3:C10"/>
    <mergeCell ref="G6:G10"/>
    <mergeCell ref="B3:B10"/>
    <mergeCell ref="A3:A10"/>
    <mergeCell ref="I6:I10"/>
    <mergeCell ref="H6:H10"/>
    <mergeCell ref="F4:I4"/>
    <mergeCell ref="J4:K4"/>
    <mergeCell ref="L4:M4"/>
    <mergeCell ref="N4:O4"/>
    <mergeCell ref="G5:I5"/>
    <mergeCell ref="N5:N8"/>
    <mergeCell ref="O5:O8"/>
    <mergeCell ref="J5:J8"/>
    <mergeCell ref="K5:K8"/>
    <mergeCell ref="L5:L8"/>
    <mergeCell ref="M5:M8"/>
    <mergeCell ref="C96:C97"/>
    <mergeCell ref="A105:D110"/>
    <mergeCell ref="E105:E110"/>
    <mergeCell ref="F105:I105"/>
    <mergeCell ref="F106:I106"/>
    <mergeCell ref="F107:I107"/>
    <mergeCell ref="F108:I108"/>
    <mergeCell ref="F109:I109"/>
    <mergeCell ref="F110:I110"/>
  </mergeCells>
  <pageMargins left="0.19685039370078741" right="0.11811023622047245" top="0.19685039370078741" bottom="0.15748031496062992" header="0.31496062992125984" footer="0.31496062992125984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B19" sqref="B19:E19"/>
    </sheetView>
  </sheetViews>
  <sheetFormatPr defaultRowHeight="12.75" x14ac:dyDescent="0.2"/>
  <cols>
    <col min="1" max="1" width="9.83203125" customWidth="1"/>
    <col min="2" max="2" width="29.83203125" customWidth="1"/>
    <col min="3" max="3" width="40.6640625" customWidth="1"/>
    <col min="4" max="4" width="5.1640625" customWidth="1"/>
    <col min="5" max="5" width="22.6640625" customWidth="1"/>
    <col min="6" max="6" width="3.83203125" customWidth="1"/>
  </cols>
  <sheetData>
    <row r="1" spans="1:5" ht="20.100000000000001" customHeight="1" x14ac:dyDescent="0.2">
      <c r="A1" s="11" t="s">
        <v>100</v>
      </c>
    </row>
    <row r="2" spans="1:5" ht="20.100000000000001" customHeight="1" x14ac:dyDescent="0.2">
      <c r="A2" s="15" t="s">
        <v>101</v>
      </c>
    </row>
    <row r="3" spans="1:5" ht="21.95" customHeight="1" x14ac:dyDescent="0.2">
      <c r="A3" s="16" t="s">
        <v>102</v>
      </c>
      <c r="B3" s="272" t="s">
        <v>103</v>
      </c>
      <c r="C3" s="273"/>
      <c r="D3" s="273"/>
      <c r="E3" s="274"/>
    </row>
    <row r="4" spans="1:5" ht="21.95" customHeight="1" x14ac:dyDescent="0.2">
      <c r="A4" s="13"/>
      <c r="B4" s="269" t="s">
        <v>104</v>
      </c>
      <c r="C4" s="270"/>
      <c r="D4" s="270"/>
      <c r="E4" s="271"/>
    </row>
    <row r="5" spans="1:5" ht="21.95" customHeight="1" x14ac:dyDescent="0.2">
      <c r="A5" s="19">
        <v>1</v>
      </c>
      <c r="B5" s="269" t="s">
        <v>105</v>
      </c>
      <c r="C5" s="270"/>
      <c r="D5" s="270"/>
      <c r="E5" s="271"/>
    </row>
    <row r="6" spans="1:5" ht="21.95" customHeight="1" x14ac:dyDescent="0.2">
      <c r="A6" s="19">
        <v>2</v>
      </c>
      <c r="B6" s="269" t="s">
        <v>106</v>
      </c>
      <c r="C6" s="270"/>
      <c r="D6" s="270"/>
      <c r="E6" s="271"/>
    </row>
    <row r="7" spans="1:5" ht="21.95" customHeight="1" x14ac:dyDescent="0.2">
      <c r="A7" s="20">
        <v>3</v>
      </c>
      <c r="B7" s="269" t="s">
        <v>107</v>
      </c>
      <c r="C7" s="270"/>
      <c r="D7" s="270"/>
      <c r="E7" s="271"/>
    </row>
    <row r="8" spans="1:5" ht="21.95" customHeight="1" x14ac:dyDescent="0.2">
      <c r="A8" s="19">
        <v>4</v>
      </c>
      <c r="B8" s="269" t="s">
        <v>108</v>
      </c>
      <c r="C8" s="270"/>
      <c r="D8" s="270"/>
      <c r="E8" s="271"/>
    </row>
    <row r="9" spans="1:5" ht="21.95" customHeight="1" x14ac:dyDescent="0.2">
      <c r="A9" s="19">
        <v>5</v>
      </c>
      <c r="B9" s="269" t="s">
        <v>109</v>
      </c>
      <c r="C9" s="270"/>
      <c r="D9" s="270"/>
      <c r="E9" s="271"/>
    </row>
    <row r="10" spans="1:5" ht="21.95" customHeight="1" x14ac:dyDescent="0.2">
      <c r="A10" s="19">
        <v>6</v>
      </c>
      <c r="B10" s="269" t="s">
        <v>110</v>
      </c>
      <c r="C10" s="270"/>
      <c r="D10" s="270"/>
      <c r="E10" s="271"/>
    </row>
    <row r="11" spans="1:5" ht="21.95" customHeight="1" x14ac:dyDescent="0.2">
      <c r="A11" s="19">
        <v>7</v>
      </c>
      <c r="B11" s="269" t="s">
        <v>111</v>
      </c>
      <c r="C11" s="270"/>
      <c r="D11" s="270"/>
      <c r="E11" s="271"/>
    </row>
    <row r="12" spans="1:5" ht="21.95" customHeight="1" x14ac:dyDescent="0.2">
      <c r="A12" s="19">
        <v>8</v>
      </c>
      <c r="B12" s="269" t="s">
        <v>112</v>
      </c>
      <c r="C12" s="270"/>
      <c r="D12" s="270"/>
      <c r="E12" s="271"/>
    </row>
    <row r="13" spans="1:5" ht="21.95" customHeight="1" x14ac:dyDescent="0.2">
      <c r="A13" s="19">
        <v>9</v>
      </c>
      <c r="B13" s="269" t="s">
        <v>113</v>
      </c>
      <c r="C13" s="270"/>
      <c r="D13" s="270"/>
      <c r="E13" s="271"/>
    </row>
    <row r="14" spans="1:5" ht="21.95" customHeight="1" x14ac:dyDescent="0.2">
      <c r="A14" s="21">
        <v>10</v>
      </c>
      <c r="B14" s="269" t="s">
        <v>114</v>
      </c>
      <c r="C14" s="270"/>
      <c r="D14" s="270"/>
      <c r="E14" s="271"/>
    </row>
    <row r="15" spans="1:5" ht="21.95" customHeight="1" x14ac:dyDescent="0.2">
      <c r="A15" s="21">
        <v>11</v>
      </c>
      <c r="B15" s="269" t="s">
        <v>115</v>
      </c>
      <c r="C15" s="270"/>
      <c r="D15" s="270"/>
      <c r="E15" s="271"/>
    </row>
    <row r="16" spans="1:5" ht="21.95" customHeight="1" x14ac:dyDescent="0.2">
      <c r="A16" s="21">
        <v>12</v>
      </c>
      <c r="B16" s="269" t="s">
        <v>116</v>
      </c>
      <c r="C16" s="270"/>
      <c r="D16" s="270"/>
      <c r="E16" s="271"/>
    </row>
    <row r="17" spans="1:5" ht="21.95" customHeight="1" x14ac:dyDescent="0.2">
      <c r="A17" s="21">
        <v>13</v>
      </c>
      <c r="B17" s="269" t="s">
        <v>117</v>
      </c>
      <c r="C17" s="270"/>
      <c r="D17" s="270"/>
      <c r="E17" s="271"/>
    </row>
    <row r="18" spans="1:5" ht="21.95" customHeight="1" x14ac:dyDescent="0.2">
      <c r="A18" s="21">
        <v>14</v>
      </c>
      <c r="B18" s="269" t="s">
        <v>118</v>
      </c>
      <c r="C18" s="270"/>
      <c r="D18" s="270"/>
      <c r="E18" s="271"/>
    </row>
    <row r="19" spans="1:5" ht="21.95" customHeight="1" x14ac:dyDescent="0.2">
      <c r="A19" s="21">
        <v>15</v>
      </c>
      <c r="B19" s="269" t="s">
        <v>119</v>
      </c>
      <c r="C19" s="270"/>
      <c r="D19" s="270"/>
      <c r="E19" s="271"/>
    </row>
    <row r="20" spans="1:5" ht="21.95" customHeight="1" x14ac:dyDescent="0.2">
      <c r="A20" s="21">
        <v>16</v>
      </c>
      <c r="B20" s="269" t="s">
        <v>120</v>
      </c>
      <c r="C20" s="270"/>
      <c r="D20" s="270"/>
      <c r="E20" s="271"/>
    </row>
    <row r="21" spans="1:5" ht="21.95" customHeight="1" x14ac:dyDescent="0.2">
      <c r="A21" s="21">
        <v>17</v>
      </c>
      <c r="B21" s="269" t="s">
        <v>121</v>
      </c>
      <c r="C21" s="270"/>
      <c r="D21" s="270"/>
      <c r="E21" s="271"/>
    </row>
    <row r="22" spans="1:5" ht="21.95" customHeight="1" x14ac:dyDescent="0.2">
      <c r="A22" s="21">
        <v>18</v>
      </c>
      <c r="B22" s="269" t="s">
        <v>122</v>
      </c>
      <c r="C22" s="270"/>
      <c r="D22" s="270"/>
      <c r="E22" s="271"/>
    </row>
    <row r="23" spans="1:5" ht="21.95" customHeight="1" x14ac:dyDescent="0.2">
      <c r="A23" s="21">
        <v>19</v>
      </c>
      <c r="B23" s="269" t="s">
        <v>123</v>
      </c>
      <c r="C23" s="270"/>
      <c r="D23" s="270"/>
      <c r="E23" s="271"/>
    </row>
    <row r="24" spans="1:5" ht="21.95" customHeight="1" x14ac:dyDescent="0.2">
      <c r="A24" s="21">
        <v>20</v>
      </c>
      <c r="B24" s="269" t="s">
        <v>124</v>
      </c>
      <c r="C24" s="270"/>
      <c r="D24" s="270"/>
      <c r="E24" s="271"/>
    </row>
    <row r="25" spans="1:5" ht="21.95" customHeight="1" x14ac:dyDescent="0.2">
      <c r="A25" s="13"/>
      <c r="B25" s="269" t="s">
        <v>125</v>
      </c>
      <c r="C25" s="270"/>
      <c r="D25" s="270"/>
      <c r="E25" s="271"/>
    </row>
    <row r="26" spans="1:5" ht="21.95" customHeight="1" x14ac:dyDescent="0.2">
      <c r="A26" s="21">
        <v>21</v>
      </c>
      <c r="B26" s="269" t="s">
        <v>126</v>
      </c>
      <c r="C26" s="270"/>
      <c r="D26" s="270"/>
      <c r="E26" s="271"/>
    </row>
    <row r="27" spans="1:5" ht="21.95" customHeight="1" x14ac:dyDescent="0.2">
      <c r="A27" s="21">
        <v>22</v>
      </c>
      <c r="B27" s="269" t="s">
        <v>127</v>
      </c>
      <c r="C27" s="270"/>
      <c r="D27" s="270"/>
      <c r="E27" s="271"/>
    </row>
    <row r="28" spans="1:5" ht="21.95" customHeight="1" x14ac:dyDescent="0.2">
      <c r="A28" s="13"/>
      <c r="B28" s="269" t="s">
        <v>128</v>
      </c>
      <c r="C28" s="270"/>
      <c r="D28" s="270"/>
      <c r="E28" s="271"/>
    </row>
    <row r="29" spans="1:5" ht="21.95" customHeight="1" x14ac:dyDescent="0.2">
      <c r="A29" s="21">
        <v>23</v>
      </c>
      <c r="B29" s="269" t="s">
        <v>129</v>
      </c>
      <c r="C29" s="270"/>
      <c r="D29" s="270"/>
      <c r="E29" s="271"/>
    </row>
    <row r="30" spans="1:5" ht="21.95" customHeight="1" x14ac:dyDescent="0.2">
      <c r="A30" s="21">
        <v>24</v>
      </c>
      <c r="B30" s="269" t="s">
        <v>130</v>
      </c>
      <c r="C30" s="270"/>
      <c r="D30" s="270"/>
      <c r="E30" s="271"/>
    </row>
    <row r="31" spans="1:5" ht="20.100000000000001" customHeight="1" x14ac:dyDescent="0.2">
      <c r="A31" s="11" t="s">
        <v>131</v>
      </c>
    </row>
    <row r="32" spans="1:5" ht="20.100000000000001" customHeight="1" x14ac:dyDescent="0.2">
      <c r="A32" s="11" t="s">
        <v>132</v>
      </c>
    </row>
    <row r="33" spans="1:1" ht="20.100000000000001" customHeight="1" x14ac:dyDescent="0.2">
      <c r="A33" s="22" t="s">
        <v>133</v>
      </c>
    </row>
    <row r="34" spans="1:1" ht="20.100000000000001" customHeight="1" x14ac:dyDescent="0.2">
      <c r="A34" s="23" t="s">
        <v>134</v>
      </c>
    </row>
    <row r="35" spans="1:1" ht="20.100000000000001" customHeight="1" x14ac:dyDescent="0.2">
      <c r="A35" s="23" t="s">
        <v>135</v>
      </c>
    </row>
    <row r="36" spans="1:1" ht="21" customHeight="1" x14ac:dyDescent="0.2">
      <c r="A36" s="24" t="s">
        <v>136</v>
      </c>
    </row>
    <row r="37" spans="1:1" ht="21" customHeight="1" x14ac:dyDescent="0.2">
      <c r="A37" s="24" t="s">
        <v>137</v>
      </c>
    </row>
    <row r="38" spans="1:1" ht="21" customHeight="1" x14ac:dyDescent="0.2">
      <c r="A38" s="24" t="s">
        <v>138</v>
      </c>
    </row>
    <row r="39" spans="1:1" ht="21" customHeight="1" x14ac:dyDescent="0.2">
      <c r="A39" s="24" t="s">
        <v>139</v>
      </c>
    </row>
    <row r="40" spans="1:1" ht="20.100000000000001" customHeight="1" x14ac:dyDescent="0.2">
      <c r="A40" s="11" t="s">
        <v>140</v>
      </c>
    </row>
    <row r="41" spans="1:1" ht="20.100000000000001" customHeight="1" x14ac:dyDescent="0.2">
      <c r="A41" s="23" t="s">
        <v>141</v>
      </c>
    </row>
    <row r="42" spans="1:1" ht="20.100000000000001" customHeight="1" x14ac:dyDescent="0.2">
      <c r="A42" s="23" t="s">
        <v>142</v>
      </c>
    </row>
    <row r="43" spans="1:1" ht="20.100000000000001" customHeight="1" x14ac:dyDescent="0.2">
      <c r="A43" s="23" t="s">
        <v>143</v>
      </c>
    </row>
    <row r="44" spans="1:1" ht="20.100000000000001" customHeight="1" x14ac:dyDescent="0.2">
      <c r="A44" s="23" t="s">
        <v>144</v>
      </c>
    </row>
    <row r="45" spans="1:1" ht="20.100000000000001" customHeight="1" x14ac:dyDescent="0.2">
      <c r="A45" s="23" t="s">
        <v>145</v>
      </c>
    </row>
    <row r="46" spans="1:1" ht="20.100000000000001" customHeight="1" x14ac:dyDescent="0.2">
      <c r="A46" s="25" t="s">
        <v>146</v>
      </c>
    </row>
    <row r="47" spans="1:1" ht="20.100000000000001" customHeight="1" x14ac:dyDescent="0.2">
      <c r="A47" s="23" t="s">
        <v>147</v>
      </c>
    </row>
    <row r="48" spans="1:1" ht="20.100000000000001" customHeight="1" x14ac:dyDescent="0.2">
      <c r="A48" s="23" t="s">
        <v>148</v>
      </c>
    </row>
    <row r="49" spans="1:1" ht="20.100000000000001" customHeight="1" x14ac:dyDescent="0.2">
      <c r="A49" s="23" t="s">
        <v>149</v>
      </c>
    </row>
    <row r="50" spans="1:1" ht="20.100000000000001" customHeight="1" x14ac:dyDescent="0.2">
      <c r="A50" s="23" t="s">
        <v>150</v>
      </c>
    </row>
    <row r="51" spans="1:1" ht="20.100000000000001" customHeight="1" x14ac:dyDescent="0.2">
      <c r="A51" s="26" t="s">
        <v>151</v>
      </c>
    </row>
    <row r="52" spans="1:1" ht="20.100000000000001" customHeight="1" x14ac:dyDescent="0.2">
      <c r="A52" s="26" t="s">
        <v>152</v>
      </c>
    </row>
    <row r="53" spans="1:1" ht="20.100000000000001" customHeight="1" x14ac:dyDescent="0.2">
      <c r="A53" s="26" t="s">
        <v>153</v>
      </c>
    </row>
    <row r="54" spans="1:1" ht="20.100000000000001" customHeight="1" x14ac:dyDescent="0.2">
      <c r="A54" s="26" t="s">
        <v>154</v>
      </c>
    </row>
    <row r="55" spans="1:1" ht="20.100000000000001" customHeight="1" x14ac:dyDescent="0.2">
      <c r="A55" s="23" t="s">
        <v>155</v>
      </c>
    </row>
    <row r="56" spans="1:1" ht="20.100000000000001" customHeight="1" x14ac:dyDescent="0.2">
      <c r="A56" s="23" t="s">
        <v>156</v>
      </c>
    </row>
    <row r="57" spans="1:1" ht="21" customHeight="1" x14ac:dyDescent="0.2">
      <c r="A57" s="27" t="s">
        <v>157</v>
      </c>
    </row>
    <row r="58" spans="1:1" ht="21" customHeight="1" x14ac:dyDescent="0.2">
      <c r="A58" s="27" t="s">
        <v>158</v>
      </c>
    </row>
    <row r="59" spans="1:1" ht="21" customHeight="1" x14ac:dyDescent="0.2">
      <c r="A59" s="27" t="s">
        <v>159</v>
      </c>
    </row>
    <row r="60" spans="1:1" ht="30" customHeight="1" x14ac:dyDescent="0.2">
      <c r="A60" s="28" t="s">
        <v>160</v>
      </c>
    </row>
    <row r="61" spans="1:1" ht="21" customHeight="1" x14ac:dyDescent="0.2">
      <c r="A61" s="27" t="s">
        <v>161</v>
      </c>
    </row>
    <row r="62" spans="1:1" ht="21" customHeight="1" x14ac:dyDescent="0.2">
      <c r="A62" s="27" t="s">
        <v>162</v>
      </c>
    </row>
    <row r="63" spans="1:1" ht="21" customHeight="1" x14ac:dyDescent="0.2">
      <c r="A63" s="27" t="s">
        <v>163</v>
      </c>
    </row>
    <row r="64" spans="1:1" ht="21" customHeight="1" x14ac:dyDescent="0.2">
      <c r="A64" s="27" t="s">
        <v>164</v>
      </c>
    </row>
    <row r="65" spans="1:1" ht="20.100000000000001" customHeight="1" x14ac:dyDescent="0.2">
      <c r="A65" s="23" t="s">
        <v>165</v>
      </c>
    </row>
    <row r="66" spans="1:1" ht="20.100000000000001" customHeight="1" x14ac:dyDescent="0.2">
      <c r="A66" s="23" t="s">
        <v>166</v>
      </c>
    </row>
    <row r="67" spans="1:1" ht="20.100000000000001" customHeight="1" x14ac:dyDescent="0.2">
      <c r="A67" s="26" t="s">
        <v>167</v>
      </c>
    </row>
    <row r="68" spans="1:1" ht="20.100000000000001" customHeight="1" x14ac:dyDescent="0.2">
      <c r="A68" s="26" t="s">
        <v>168</v>
      </c>
    </row>
  </sheetData>
  <mergeCells count="28"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8:E28"/>
    <mergeCell ref="B29:E29"/>
    <mergeCell ref="B30:E30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40" workbookViewId="0">
      <selection activeCell="E19" sqref="E19"/>
    </sheetView>
  </sheetViews>
  <sheetFormatPr defaultRowHeight="12.75" x14ac:dyDescent="0.2"/>
  <cols>
    <col min="1" max="1" width="9.33203125" customWidth="1"/>
    <col min="2" max="2" width="10" customWidth="1"/>
    <col min="3" max="3" width="42.83203125" customWidth="1"/>
    <col min="4" max="4" width="4.83203125" customWidth="1"/>
    <col min="5" max="5" width="33.1640625" customWidth="1"/>
    <col min="6" max="6" width="18" customWidth="1"/>
  </cols>
  <sheetData>
    <row r="1" spans="1:6" ht="20.100000000000001" customHeight="1" x14ac:dyDescent="0.2">
      <c r="A1" s="23" t="s">
        <v>169</v>
      </c>
    </row>
    <row r="2" spans="1:6" ht="48" customHeight="1" x14ac:dyDescent="0.2">
      <c r="A2" s="29" t="s">
        <v>170</v>
      </c>
      <c r="B2" s="13" t="s">
        <v>171</v>
      </c>
      <c r="C2" s="30" t="s">
        <v>172</v>
      </c>
      <c r="D2" s="277" t="s">
        <v>173</v>
      </c>
      <c r="E2" s="278"/>
      <c r="F2" s="12" t="s">
        <v>174</v>
      </c>
    </row>
    <row r="3" spans="1:6" ht="63.95" customHeight="1" x14ac:dyDescent="0.2">
      <c r="A3" s="32">
        <v>2</v>
      </c>
      <c r="B3" s="33">
        <v>3</v>
      </c>
      <c r="C3" s="34" t="s">
        <v>175</v>
      </c>
      <c r="D3" s="275" t="s">
        <v>176</v>
      </c>
      <c r="E3" s="276"/>
      <c r="F3" s="37" t="s">
        <v>177</v>
      </c>
    </row>
    <row r="4" spans="1:6" ht="63.95" customHeight="1" x14ac:dyDescent="0.2">
      <c r="A4" s="32">
        <v>2</v>
      </c>
      <c r="B4" s="33">
        <v>4</v>
      </c>
      <c r="C4" s="34" t="s">
        <v>175</v>
      </c>
      <c r="D4" s="275" t="s">
        <v>178</v>
      </c>
      <c r="E4" s="276"/>
      <c r="F4" s="37" t="s">
        <v>177</v>
      </c>
    </row>
    <row r="5" spans="1:6" ht="48" customHeight="1" x14ac:dyDescent="0.2">
      <c r="A5" s="32">
        <v>3</v>
      </c>
      <c r="B5" s="33">
        <v>5</v>
      </c>
      <c r="C5" s="34" t="s">
        <v>179</v>
      </c>
      <c r="D5" s="275" t="s">
        <v>180</v>
      </c>
      <c r="E5" s="276"/>
      <c r="F5" s="37" t="s">
        <v>177</v>
      </c>
    </row>
    <row r="6" spans="1:6" ht="81" customHeight="1" x14ac:dyDescent="0.2">
      <c r="A6" s="32">
        <v>3</v>
      </c>
      <c r="B6" s="33">
        <v>5</v>
      </c>
      <c r="C6" s="34" t="s">
        <v>179</v>
      </c>
      <c r="D6" s="275" t="s">
        <v>181</v>
      </c>
      <c r="E6" s="276"/>
      <c r="F6" s="37" t="s">
        <v>177</v>
      </c>
    </row>
    <row r="7" spans="1:6" ht="81" customHeight="1" x14ac:dyDescent="0.2">
      <c r="A7" s="32">
        <v>3</v>
      </c>
      <c r="B7" s="33">
        <v>6</v>
      </c>
      <c r="C7" s="34" t="s">
        <v>182</v>
      </c>
      <c r="D7" s="275" t="s">
        <v>183</v>
      </c>
      <c r="E7" s="276"/>
      <c r="F7" s="37" t="s">
        <v>177</v>
      </c>
    </row>
    <row r="8" spans="1:6" ht="81" customHeight="1" x14ac:dyDescent="0.2">
      <c r="A8" s="32">
        <v>3</v>
      </c>
      <c r="B8" s="33">
        <v>6</v>
      </c>
      <c r="C8" s="34" t="s">
        <v>182</v>
      </c>
      <c r="D8" s="275" t="s">
        <v>184</v>
      </c>
      <c r="E8" s="276"/>
      <c r="F8" s="37" t="s">
        <v>177</v>
      </c>
    </row>
    <row r="9" spans="1:6" ht="129" customHeight="1" x14ac:dyDescent="0.2">
      <c r="A9" s="32">
        <v>3</v>
      </c>
      <c r="B9" s="33">
        <v>6</v>
      </c>
      <c r="C9" s="34" t="s">
        <v>182</v>
      </c>
      <c r="D9" s="275" t="s">
        <v>185</v>
      </c>
      <c r="E9" s="276"/>
      <c r="F9" s="37" t="s">
        <v>177</v>
      </c>
    </row>
    <row r="10" spans="1:6" ht="81" customHeight="1" x14ac:dyDescent="0.2">
      <c r="A10" s="32">
        <v>4</v>
      </c>
      <c r="B10" s="33">
        <v>7</v>
      </c>
      <c r="C10" s="34" t="s">
        <v>182</v>
      </c>
      <c r="D10" s="275" t="s">
        <v>186</v>
      </c>
      <c r="E10" s="276"/>
      <c r="F10" s="37" t="s">
        <v>177</v>
      </c>
    </row>
    <row r="11" spans="1:6" ht="32.1" customHeight="1" x14ac:dyDescent="0.2">
      <c r="A11" s="32">
        <v>4</v>
      </c>
      <c r="B11" s="33">
        <v>7</v>
      </c>
      <c r="C11" s="34" t="s">
        <v>187</v>
      </c>
      <c r="D11" s="275" t="s">
        <v>188</v>
      </c>
      <c r="E11" s="276"/>
      <c r="F11" s="37" t="s">
        <v>177</v>
      </c>
    </row>
    <row r="12" spans="1:6" ht="81" customHeight="1" x14ac:dyDescent="0.2">
      <c r="A12" s="13"/>
      <c r="B12" s="13"/>
      <c r="C12" s="34" t="s">
        <v>189</v>
      </c>
      <c r="D12" s="275" t="s">
        <v>190</v>
      </c>
      <c r="E12" s="276"/>
      <c r="F12" s="13"/>
    </row>
    <row r="13" spans="1:6" ht="63.95" customHeight="1" x14ac:dyDescent="0.2">
      <c r="A13" s="32">
        <v>4</v>
      </c>
      <c r="B13" s="32">
        <v>8</v>
      </c>
      <c r="C13" s="34" t="s">
        <v>182</v>
      </c>
      <c r="D13" s="275" t="s">
        <v>191</v>
      </c>
      <c r="E13" s="276"/>
      <c r="F13" s="37" t="s">
        <v>177</v>
      </c>
    </row>
    <row r="14" spans="1:6" ht="63.95" customHeight="1" x14ac:dyDescent="0.2">
      <c r="A14" s="32">
        <v>4</v>
      </c>
      <c r="B14" s="32">
        <v>8</v>
      </c>
      <c r="C14" s="34" t="s">
        <v>192</v>
      </c>
      <c r="D14" s="275" t="s">
        <v>193</v>
      </c>
      <c r="E14" s="276"/>
      <c r="F14" s="37" t="s">
        <v>177</v>
      </c>
    </row>
    <row r="15" spans="1:6" ht="32.1" customHeight="1" x14ac:dyDescent="0.2">
      <c r="A15" s="13"/>
      <c r="B15" s="13"/>
      <c r="C15" s="13"/>
      <c r="D15" s="275" t="s">
        <v>194</v>
      </c>
      <c r="E15" s="276"/>
      <c r="F15" s="17" t="s">
        <v>195</v>
      </c>
    </row>
  </sheetData>
  <mergeCells count="14">
    <mergeCell ref="D2:E2"/>
    <mergeCell ref="D3:E3"/>
    <mergeCell ref="D4:E4"/>
    <mergeCell ref="D5:E5"/>
    <mergeCell ref="D6:E6"/>
    <mergeCell ref="D12:E12"/>
    <mergeCell ref="D13:E13"/>
    <mergeCell ref="D14:E14"/>
    <mergeCell ref="D15:E15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37" workbookViewId="0">
      <selection activeCell="E19" sqref="E19:G19"/>
    </sheetView>
  </sheetViews>
  <sheetFormatPr defaultRowHeight="12.75" x14ac:dyDescent="0.2"/>
  <cols>
    <col min="1" max="1" width="9.33203125" customWidth="1"/>
    <col min="2" max="2" width="11.1640625" customWidth="1"/>
    <col min="3" max="3" width="36.6640625" customWidth="1"/>
    <col min="4" max="4" width="38" customWidth="1"/>
    <col min="5" max="5" width="13.33203125" customWidth="1"/>
    <col min="6" max="6" width="3.33203125" customWidth="1"/>
    <col min="7" max="7" width="6" customWidth="1"/>
  </cols>
  <sheetData>
    <row r="1" spans="1:7" ht="20.100000000000001" customHeight="1" x14ac:dyDescent="0.2">
      <c r="A1" s="23" t="s">
        <v>196</v>
      </c>
    </row>
    <row r="2" spans="1:7" ht="20.100000000000001" customHeight="1" x14ac:dyDescent="0.2">
      <c r="A2" s="23" t="s">
        <v>197</v>
      </c>
    </row>
    <row r="3" spans="1:7" ht="21" customHeight="1" x14ac:dyDescent="0.2">
      <c r="A3" s="24" t="s">
        <v>198</v>
      </c>
    </row>
    <row r="4" spans="1:7" ht="21" customHeight="1" x14ac:dyDescent="0.2">
      <c r="A4" s="24" t="s">
        <v>199</v>
      </c>
    </row>
    <row r="5" spans="1:7" ht="21" customHeight="1" x14ac:dyDescent="0.2">
      <c r="A5" s="24" t="s">
        <v>200</v>
      </c>
    </row>
    <row r="6" spans="1:7" ht="21" customHeight="1" x14ac:dyDescent="0.2">
      <c r="A6" s="24" t="s">
        <v>201</v>
      </c>
    </row>
    <row r="7" spans="1:7" ht="20.100000000000001" customHeight="1" x14ac:dyDescent="0.2">
      <c r="A7" s="23" t="s">
        <v>202</v>
      </c>
    </row>
    <row r="8" spans="1:7" ht="32.1" customHeight="1" x14ac:dyDescent="0.2">
      <c r="A8" s="29" t="s">
        <v>170</v>
      </c>
      <c r="B8" s="13" t="s">
        <v>203</v>
      </c>
      <c r="C8" s="31" t="s">
        <v>172</v>
      </c>
      <c r="D8" s="4" t="s">
        <v>173</v>
      </c>
      <c r="E8" s="282" t="s">
        <v>204</v>
      </c>
      <c r="F8" s="283"/>
      <c r="G8" s="284"/>
    </row>
    <row r="9" spans="1:7" ht="129" customHeight="1" x14ac:dyDescent="0.2">
      <c r="A9" s="32">
        <v>2</v>
      </c>
      <c r="B9" s="32">
        <v>4</v>
      </c>
      <c r="C9" s="34" t="s">
        <v>175</v>
      </c>
      <c r="D9" s="13" t="s">
        <v>205</v>
      </c>
      <c r="E9" s="279" t="s">
        <v>206</v>
      </c>
      <c r="F9" s="280"/>
      <c r="G9" s="281"/>
    </row>
    <row r="10" spans="1:7" ht="48" customHeight="1" x14ac:dyDescent="0.2">
      <c r="A10" s="32">
        <v>3</v>
      </c>
      <c r="B10" s="32">
        <v>5</v>
      </c>
      <c r="C10" s="34" t="s">
        <v>179</v>
      </c>
      <c r="D10" s="34" t="s">
        <v>180</v>
      </c>
      <c r="E10" s="279" t="s">
        <v>177</v>
      </c>
      <c r="F10" s="280"/>
      <c r="G10" s="281"/>
    </row>
    <row r="11" spans="1:7" ht="32.1" customHeight="1" x14ac:dyDescent="0.2">
      <c r="A11" s="32">
        <v>3</v>
      </c>
      <c r="B11" s="32">
        <v>5</v>
      </c>
      <c r="C11" s="34" t="s">
        <v>207</v>
      </c>
      <c r="D11" s="34" t="s">
        <v>208</v>
      </c>
      <c r="E11" s="279" t="s">
        <v>177</v>
      </c>
      <c r="F11" s="280"/>
      <c r="G11" s="281"/>
    </row>
    <row r="12" spans="1:7" ht="48" customHeight="1" x14ac:dyDescent="0.2">
      <c r="A12" s="13"/>
      <c r="B12" s="13"/>
      <c r="C12" s="34" t="s">
        <v>209</v>
      </c>
      <c r="D12" s="34" t="s">
        <v>210</v>
      </c>
      <c r="E12" s="285"/>
      <c r="F12" s="286"/>
      <c r="G12" s="287"/>
    </row>
    <row r="13" spans="1:7" ht="81" customHeight="1" x14ac:dyDescent="0.2">
      <c r="A13" s="32">
        <v>3</v>
      </c>
      <c r="B13" s="32">
        <v>6</v>
      </c>
      <c r="C13" s="34" t="s">
        <v>182</v>
      </c>
      <c r="D13" s="34" t="s">
        <v>184</v>
      </c>
      <c r="E13" s="279" t="s">
        <v>206</v>
      </c>
      <c r="F13" s="280"/>
      <c r="G13" s="281"/>
    </row>
    <row r="14" spans="1:7" ht="81" customHeight="1" x14ac:dyDescent="0.2">
      <c r="A14" s="32">
        <v>3</v>
      </c>
      <c r="B14" s="32">
        <v>6</v>
      </c>
      <c r="C14" s="34" t="s">
        <v>182</v>
      </c>
      <c r="D14" s="34" t="s">
        <v>183</v>
      </c>
      <c r="E14" s="279" t="s">
        <v>206</v>
      </c>
      <c r="F14" s="280"/>
      <c r="G14" s="281"/>
    </row>
    <row r="15" spans="1:7" ht="81" customHeight="1" x14ac:dyDescent="0.2">
      <c r="A15" s="32">
        <v>4</v>
      </c>
      <c r="B15" s="32">
        <v>7</v>
      </c>
      <c r="C15" s="34" t="s">
        <v>182</v>
      </c>
      <c r="D15" s="34" t="s">
        <v>186</v>
      </c>
      <c r="E15" s="279" t="s">
        <v>206</v>
      </c>
      <c r="F15" s="280"/>
      <c r="G15" s="281"/>
    </row>
    <row r="16" spans="1:7" ht="81" customHeight="1" x14ac:dyDescent="0.2">
      <c r="A16" s="32">
        <v>4</v>
      </c>
      <c r="B16" s="32">
        <v>8</v>
      </c>
      <c r="C16" s="34" t="s">
        <v>182</v>
      </c>
      <c r="D16" s="34" t="s">
        <v>191</v>
      </c>
      <c r="E16" s="279" t="s">
        <v>177</v>
      </c>
      <c r="F16" s="280"/>
      <c r="G16" s="281"/>
    </row>
    <row r="17" spans="1:7" ht="96.95" customHeight="1" x14ac:dyDescent="0.2">
      <c r="A17" s="32">
        <v>4</v>
      </c>
      <c r="B17" s="32">
        <v>8</v>
      </c>
      <c r="C17" s="34" t="s">
        <v>192</v>
      </c>
      <c r="D17" s="34" t="s">
        <v>193</v>
      </c>
      <c r="E17" s="279" t="s">
        <v>177</v>
      </c>
      <c r="F17" s="280"/>
      <c r="G17" s="281"/>
    </row>
    <row r="18" spans="1:7" ht="15.95" customHeight="1" x14ac:dyDescent="0.2">
      <c r="A18" s="13"/>
      <c r="B18" s="13"/>
      <c r="C18" s="13"/>
      <c r="D18" s="34" t="s">
        <v>194</v>
      </c>
      <c r="E18" s="279" t="s">
        <v>211</v>
      </c>
      <c r="F18" s="280"/>
      <c r="G18" s="281"/>
    </row>
    <row r="19" spans="1:7" ht="48" customHeight="1" x14ac:dyDescent="0.2">
      <c r="A19" s="32">
        <v>4</v>
      </c>
      <c r="B19" s="32">
        <v>8</v>
      </c>
      <c r="C19" s="34" t="s">
        <v>212</v>
      </c>
      <c r="D19" s="13"/>
      <c r="E19" s="279" t="s">
        <v>213</v>
      </c>
      <c r="F19" s="280"/>
      <c r="G19" s="281"/>
    </row>
    <row r="20" spans="1:7" ht="20.100000000000001" customHeight="1" x14ac:dyDescent="0.2">
      <c r="A20" s="26" t="s">
        <v>214</v>
      </c>
    </row>
    <row r="21" spans="1:7" ht="20.100000000000001" customHeight="1" x14ac:dyDescent="0.2">
      <c r="A21" s="23" t="s">
        <v>215</v>
      </c>
    </row>
    <row r="22" spans="1:7" ht="20.100000000000001" customHeight="1" x14ac:dyDescent="0.2">
      <c r="A22" s="23" t="s">
        <v>216</v>
      </c>
    </row>
    <row r="23" spans="1:7" ht="20.100000000000001" customHeight="1" x14ac:dyDescent="0.2">
      <c r="A23" s="38" t="s">
        <v>217</v>
      </c>
    </row>
    <row r="24" spans="1:7" ht="20.100000000000001" customHeight="1" x14ac:dyDescent="0.2">
      <c r="A24" s="11" t="s">
        <v>218</v>
      </c>
    </row>
    <row r="25" spans="1:7" ht="20.100000000000001" customHeight="1" x14ac:dyDescent="0.2">
      <c r="A25" s="23" t="s">
        <v>219</v>
      </c>
    </row>
  </sheetData>
  <mergeCells count="12">
    <mergeCell ref="E8:G8"/>
    <mergeCell ref="E9:G9"/>
    <mergeCell ref="E10:G10"/>
    <mergeCell ref="E11:G11"/>
    <mergeCell ref="E12:G12"/>
    <mergeCell ref="E18:G18"/>
    <mergeCell ref="E19:G19"/>
    <mergeCell ref="E13:G13"/>
    <mergeCell ref="E14:G14"/>
    <mergeCell ref="E15:G15"/>
    <mergeCell ref="E16:G16"/>
    <mergeCell ref="E17:G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F8" sqref="F8"/>
    </sheetView>
  </sheetViews>
  <sheetFormatPr defaultRowHeight="12.75" x14ac:dyDescent="0.2"/>
  <cols>
    <col min="1" max="1" width="45.5" customWidth="1"/>
    <col min="2" max="2" width="6" customWidth="1"/>
    <col min="3" max="3" width="22.6640625" customWidth="1"/>
    <col min="4" max="4" width="35.1640625" customWidth="1"/>
    <col min="5" max="5" width="9" customWidth="1"/>
  </cols>
  <sheetData>
    <row r="1" spans="1:4" ht="36" customHeight="1" x14ac:dyDescent="0.2">
      <c r="A1" s="39" t="s">
        <v>220</v>
      </c>
      <c r="B1" s="14"/>
      <c r="C1" s="14"/>
      <c r="D1" s="40" t="s">
        <v>221</v>
      </c>
    </row>
    <row r="2" spans="1:4" ht="42" customHeight="1" x14ac:dyDescent="0.2">
      <c r="A2" s="14" t="s">
        <v>222</v>
      </c>
      <c r="B2" s="41" t="s">
        <v>223</v>
      </c>
      <c r="C2" s="41" t="s">
        <v>224</v>
      </c>
      <c r="D2" s="42" t="s">
        <v>225</v>
      </c>
    </row>
    <row r="3" spans="1:4" ht="20.100000000000001" customHeight="1" x14ac:dyDescent="0.2">
      <c r="A3" s="23" t="s">
        <v>226</v>
      </c>
    </row>
    <row r="4" spans="1:4" ht="20.100000000000001" customHeight="1" x14ac:dyDescent="0.2">
      <c r="A4" s="23" t="s">
        <v>227</v>
      </c>
    </row>
    <row r="5" spans="1:4" ht="20.100000000000001" customHeight="1" x14ac:dyDescent="0.2">
      <c r="A5" s="23" t="s">
        <v>228</v>
      </c>
    </row>
    <row r="6" spans="1:4" ht="20.100000000000001" customHeight="1" x14ac:dyDescent="0.2">
      <c r="A6" s="26" t="s">
        <v>229</v>
      </c>
    </row>
    <row r="7" spans="1:4" ht="20.100000000000001" customHeight="1" x14ac:dyDescent="0.2">
      <c r="A7" s="26" t="s">
        <v>230</v>
      </c>
    </row>
    <row r="8" spans="1:4" ht="20.100000000000001" customHeight="1" x14ac:dyDescent="0.2">
      <c r="A8" s="26" t="s">
        <v>231</v>
      </c>
    </row>
    <row r="9" spans="1:4" ht="20.100000000000001" customHeight="1" x14ac:dyDescent="0.2">
      <c r="A9" s="26" t="s">
        <v>232</v>
      </c>
    </row>
    <row r="10" spans="1:4" ht="20.100000000000001" customHeight="1" x14ac:dyDescent="0.2">
      <c r="A10" s="26" t="s">
        <v>233</v>
      </c>
    </row>
    <row r="11" spans="1:4" ht="20.100000000000001" customHeight="1" x14ac:dyDescent="0.2">
      <c r="A11" s="26" t="s">
        <v>234</v>
      </c>
    </row>
    <row r="12" spans="1:4" ht="20.100000000000001" customHeight="1" x14ac:dyDescent="0.2">
      <c r="A12" s="26" t="s">
        <v>235</v>
      </c>
    </row>
    <row r="13" spans="1:4" ht="20.100000000000001" customHeight="1" x14ac:dyDescent="0.2">
      <c r="A13" s="26" t="s">
        <v>236</v>
      </c>
    </row>
    <row r="14" spans="1:4" ht="20.100000000000001" customHeight="1" x14ac:dyDescent="0.2">
      <c r="A14" s="26" t="s">
        <v>237</v>
      </c>
    </row>
    <row r="15" spans="1:4" ht="20.100000000000001" customHeight="1" x14ac:dyDescent="0.2">
      <c r="A15" s="26" t="s">
        <v>238</v>
      </c>
    </row>
    <row r="16" spans="1:4" ht="20.100000000000001" customHeight="1" x14ac:dyDescent="0.2">
      <c r="A16" s="26" t="s">
        <v>239</v>
      </c>
    </row>
    <row r="17" spans="1:1" ht="20.100000000000001" customHeight="1" x14ac:dyDescent="0.2">
      <c r="A17" s="26" t="s">
        <v>240</v>
      </c>
    </row>
    <row r="18" spans="1:1" ht="20.100000000000001" customHeight="1" x14ac:dyDescent="0.2">
      <c r="A18" s="26" t="s">
        <v>241</v>
      </c>
    </row>
    <row r="19" spans="1:1" ht="20.100000000000001" customHeight="1" x14ac:dyDescent="0.2">
      <c r="A19" s="23" t="s">
        <v>242</v>
      </c>
    </row>
    <row r="20" spans="1:1" ht="20.100000000000001" customHeight="1" x14ac:dyDescent="0.2">
      <c r="A20" s="26" t="s">
        <v>243</v>
      </c>
    </row>
    <row r="21" spans="1:1" ht="20.100000000000001" customHeight="1" x14ac:dyDescent="0.2">
      <c r="A21" s="26" t="s">
        <v>231</v>
      </c>
    </row>
    <row r="22" spans="1:1" ht="20.100000000000001" customHeight="1" x14ac:dyDescent="0.2">
      <c r="A22" s="26" t="s">
        <v>244</v>
      </c>
    </row>
    <row r="23" spans="1:1" ht="20.100000000000001" customHeight="1" x14ac:dyDescent="0.2">
      <c r="A23" s="26" t="s">
        <v>245</v>
      </c>
    </row>
    <row r="24" spans="1:1" ht="20.100000000000001" customHeight="1" x14ac:dyDescent="0.2">
      <c r="A24" s="26" t="s">
        <v>246</v>
      </c>
    </row>
    <row r="25" spans="1:1" ht="20.100000000000001" customHeight="1" x14ac:dyDescent="0.2">
      <c r="A25" s="26" t="s">
        <v>247</v>
      </c>
    </row>
    <row r="26" spans="1:1" ht="20.100000000000001" customHeight="1" x14ac:dyDescent="0.2">
      <c r="A26" s="23" t="s">
        <v>248</v>
      </c>
    </row>
    <row r="27" spans="1:1" ht="20.100000000000001" customHeight="1" x14ac:dyDescent="0.2">
      <c r="A27" s="26" t="s">
        <v>249</v>
      </c>
    </row>
    <row r="28" spans="1:1" ht="20.100000000000001" customHeight="1" x14ac:dyDescent="0.2">
      <c r="A28" s="26" t="s">
        <v>230</v>
      </c>
    </row>
    <row r="29" spans="1:1" ht="20.100000000000001" customHeight="1" x14ac:dyDescent="0.2">
      <c r="A29" s="26" t="s">
        <v>231</v>
      </c>
    </row>
    <row r="30" spans="1:1" ht="20.100000000000001" customHeight="1" x14ac:dyDescent="0.2">
      <c r="A30" s="26" t="s">
        <v>250</v>
      </c>
    </row>
    <row r="31" spans="1:1" ht="20.100000000000001" customHeight="1" x14ac:dyDescent="0.2">
      <c r="A31" s="26" t="s">
        <v>233</v>
      </c>
    </row>
    <row r="32" spans="1:1" ht="20.100000000000001" customHeight="1" x14ac:dyDescent="0.2">
      <c r="A32" s="26" t="s">
        <v>234</v>
      </c>
    </row>
    <row r="33" spans="1:1" ht="20.100000000000001" customHeight="1" x14ac:dyDescent="0.2">
      <c r="A33" s="26" t="s">
        <v>251</v>
      </c>
    </row>
    <row r="34" spans="1:1" ht="20.100000000000001" customHeight="1" x14ac:dyDescent="0.2">
      <c r="A34" s="26" t="s">
        <v>237</v>
      </c>
    </row>
    <row r="35" spans="1:1" ht="20.100000000000001" customHeight="1" x14ac:dyDescent="0.2">
      <c r="A35" s="26" t="s">
        <v>252</v>
      </c>
    </row>
    <row r="36" spans="1:1" ht="20.100000000000001" customHeight="1" x14ac:dyDescent="0.2">
      <c r="A36" s="26" t="s">
        <v>239</v>
      </c>
    </row>
    <row r="37" spans="1:1" ht="20.100000000000001" customHeight="1" x14ac:dyDescent="0.2">
      <c r="A37" s="26" t="s">
        <v>240</v>
      </c>
    </row>
    <row r="38" spans="1:1" ht="20.100000000000001" customHeight="1" x14ac:dyDescent="0.2">
      <c r="A38" s="26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E19" sqref="E19"/>
    </sheetView>
  </sheetViews>
  <sheetFormatPr defaultRowHeight="12.75" x14ac:dyDescent="0.2"/>
  <cols>
    <col min="1" max="1" width="38.6640625" customWidth="1"/>
    <col min="2" max="2" width="16" customWidth="1"/>
    <col min="3" max="3" width="2.5" customWidth="1"/>
    <col min="4" max="4" width="54.83203125" customWidth="1"/>
    <col min="5" max="5" width="5.83203125" customWidth="1"/>
  </cols>
  <sheetData>
    <row r="1" spans="1:1" ht="20.100000000000001" customHeight="1" x14ac:dyDescent="0.2">
      <c r="A1" s="26" t="s">
        <v>253</v>
      </c>
    </row>
    <row r="2" spans="1:1" ht="20.100000000000001" customHeight="1" x14ac:dyDescent="0.2">
      <c r="A2" s="26" t="s">
        <v>254</v>
      </c>
    </row>
    <row r="3" spans="1:1" ht="20.100000000000001" customHeight="1" x14ac:dyDescent="0.2">
      <c r="A3" s="23" t="s">
        <v>255</v>
      </c>
    </row>
    <row r="4" spans="1:1" ht="21" customHeight="1" x14ac:dyDescent="0.2">
      <c r="A4" s="24" t="s">
        <v>256</v>
      </c>
    </row>
    <row r="5" spans="1:1" ht="21" customHeight="1" x14ac:dyDescent="0.2">
      <c r="A5" s="24" t="s">
        <v>257</v>
      </c>
    </row>
    <row r="6" spans="1:1" ht="20.100000000000001" customHeight="1" x14ac:dyDescent="0.2">
      <c r="A6" s="23" t="s">
        <v>258</v>
      </c>
    </row>
    <row r="7" spans="1:1" ht="20.100000000000001" customHeight="1" x14ac:dyDescent="0.2">
      <c r="A7" s="23" t="s">
        <v>259</v>
      </c>
    </row>
    <row r="8" spans="1:1" ht="20.100000000000001" customHeight="1" x14ac:dyDescent="0.2">
      <c r="A8" s="26" t="s">
        <v>260</v>
      </c>
    </row>
    <row r="9" spans="1:1" ht="21" customHeight="1" x14ac:dyDescent="0.2">
      <c r="A9" s="43" t="s">
        <v>261</v>
      </c>
    </row>
    <row r="10" spans="1:1" ht="21" customHeight="1" x14ac:dyDescent="0.2">
      <c r="A10" s="43" t="s">
        <v>262</v>
      </c>
    </row>
    <row r="11" spans="1:1" ht="21" customHeight="1" x14ac:dyDescent="0.2">
      <c r="A11" s="43" t="s">
        <v>263</v>
      </c>
    </row>
    <row r="12" spans="1:1" ht="20.100000000000001" customHeight="1" x14ac:dyDescent="0.2">
      <c r="A12" s="26" t="s">
        <v>264</v>
      </c>
    </row>
    <row r="13" spans="1:1" ht="20.100000000000001" customHeight="1" x14ac:dyDescent="0.2">
      <c r="A13" s="23" t="s">
        <v>265</v>
      </c>
    </row>
    <row r="14" spans="1:1" ht="20.100000000000001" customHeight="1" x14ac:dyDescent="0.2">
      <c r="A14" s="11" t="s">
        <v>266</v>
      </c>
    </row>
    <row r="15" spans="1:1" ht="20.100000000000001" customHeight="1" x14ac:dyDescent="0.2">
      <c r="A15" s="23" t="s">
        <v>267</v>
      </c>
    </row>
    <row r="16" spans="1:1" ht="20.100000000000001" customHeight="1" x14ac:dyDescent="0.2">
      <c r="A16" s="23" t="s">
        <v>268</v>
      </c>
    </row>
    <row r="17" spans="1:5" ht="20.100000000000001" customHeight="1" x14ac:dyDescent="0.2">
      <c r="A17" s="23" t="s">
        <v>269</v>
      </c>
    </row>
    <row r="18" spans="1:5" ht="20.100000000000001" customHeight="1" x14ac:dyDescent="0.2">
      <c r="A18" s="23" t="s">
        <v>270</v>
      </c>
    </row>
    <row r="19" spans="1:5" ht="20.100000000000001" customHeight="1" x14ac:dyDescent="0.2">
      <c r="A19" s="28" t="s">
        <v>271</v>
      </c>
    </row>
    <row r="20" spans="1:5" ht="20.100000000000001" customHeight="1" x14ac:dyDescent="0.2">
      <c r="A20" s="28" t="s">
        <v>272</v>
      </c>
    </row>
    <row r="21" spans="1:5" ht="20.100000000000001" customHeight="1" x14ac:dyDescent="0.2">
      <c r="A21" s="28" t="s">
        <v>273</v>
      </c>
    </row>
    <row r="22" spans="1:5" ht="20.100000000000001" customHeight="1" x14ac:dyDescent="0.2">
      <c r="A22" s="44" t="s">
        <v>274</v>
      </c>
    </row>
    <row r="23" spans="1:5" ht="20.100000000000001" customHeight="1" x14ac:dyDescent="0.2">
      <c r="A23" s="44" t="s">
        <v>275</v>
      </c>
    </row>
    <row r="24" spans="1:5" ht="20.100000000000001" customHeight="1" x14ac:dyDescent="0.2">
      <c r="A24" s="23" t="s">
        <v>276</v>
      </c>
    </row>
    <row r="25" spans="1:5" ht="32.1" customHeight="1" x14ac:dyDescent="0.2">
      <c r="A25" s="17" t="s">
        <v>277</v>
      </c>
      <c r="B25" s="34" t="s">
        <v>278</v>
      </c>
      <c r="C25" s="279" t="s">
        <v>279</v>
      </c>
      <c r="D25" s="280"/>
      <c r="E25" s="281"/>
    </row>
    <row r="26" spans="1:5" ht="42" customHeight="1" x14ac:dyDescent="0.2">
      <c r="A26" s="45" t="s">
        <v>280</v>
      </c>
      <c r="B26" s="46">
        <v>10</v>
      </c>
      <c r="C26" s="285"/>
      <c r="D26" s="286"/>
      <c r="E26" s="287"/>
    </row>
    <row r="27" spans="1:5" ht="42" customHeight="1" x14ac:dyDescent="0.2">
      <c r="A27" s="45" t="s">
        <v>281</v>
      </c>
      <c r="B27" s="13"/>
      <c r="C27" s="285"/>
      <c r="D27" s="286"/>
      <c r="E27" s="287"/>
    </row>
    <row r="28" spans="1:5" ht="80.25" customHeight="1" x14ac:dyDescent="0.2">
      <c r="A28" s="34" t="s">
        <v>282</v>
      </c>
      <c r="B28" s="32">
        <v>10</v>
      </c>
      <c r="C28" s="275" t="s">
        <v>283</v>
      </c>
      <c r="D28" s="288"/>
      <c r="E28" s="276"/>
    </row>
    <row r="29" spans="1:5" ht="81" customHeight="1" x14ac:dyDescent="0.2">
      <c r="A29" s="13" t="s">
        <v>284</v>
      </c>
      <c r="B29" s="48">
        <v>70</v>
      </c>
      <c r="C29" s="285"/>
      <c r="D29" s="286"/>
      <c r="E29" s="287"/>
    </row>
    <row r="30" spans="1:5" ht="177" customHeight="1" x14ac:dyDescent="0.2">
      <c r="A30" s="34" t="s">
        <v>285</v>
      </c>
      <c r="B30" s="32">
        <v>42</v>
      </c>
      <c r="C30" s="275" t="s">
        <v>286</v>
      </c>
      <c r="D30" s="288"/>
      <c r="E30" s="276"/>
    </row>
    <row r="31" spans="1:5" ht="63.95" customHeight="1" x14ac:dyDescent="0.2">
      <c r="A31" s="34" t="s">
        <v>287</v>
      </c>
      <c r="B31" s="32">
        <v>28</v>
      </c>
      <c r="C31" s="275" t="s">
        <v>288</v>
      </c>
      <c r="D31" s="288"/>
      <c r="E31" s="276"/>
    </row>
    <row r="32" spans="1:5" ht="63.95" customHeight="1" x14ac:dyDescent="0.2">
      <c r="A32" s="13" t="s">
        <v>289</v>
      </c>
      <c r="B32" s="49">
        <v>856</v>
      </c>
      <c r="C32" s="285"/>
      <c r="D32" s="286"/>
      <c r="E32" s="287"/>
    </row>
    <row r="33" spans="1:5" ht="48" customHeight="1" x14ac:dyDescent="0.2">
      <c r="A33" s="13" t="s">
        <v>290</v>
      </c>
      <c r="B33" s="50" t="s">
        <v>291</v>
      </c>
      <c r="C33" s="285"/>
      <c r="D33" s="286"/>
      <c r="E33" s="287"/>
    </row>
    <row r="34" spans="1:5" ht="81" customHeight="1" x14ac:dyDescent="0.2">
      <c r="A34" s="34" t="s">
        <v>292</v>
      </c>
      <c r="B34" s="32">
        <v>8</v>
      </c>
      <c r="C34" s="275" t="s">
        <v>293</v>
      </c>
      <c r="D34" s="288"/>
      <c r="E34" s="276"/>
    </row>
    <row r="35" spans="1:5" ht="113.1" customHeight="1" x14ac:dyDescent="0.2">
      <c r="A35" s="34" t="s">
        <v>294</v>
      </c>
      <c r="B35" s="51">
        <v>100</v>
      </c>
      <c r="C35" s="275" t="s">
        <v>295</v>
      </c>
      <c r="D35" s="288"/>
      <c r="E35" s="276"/>
    </row>
  </sheetData>
  <mergeCells count="11">
    <mergeCell ref="C25:E25"/>
    <mergeCell ref="C26:E26"/>
    <mergeCell ref="C27:E27"/>
    <mergeCell ref="C28:E28"/>
    <mergeCell ref="C29:E29"/>
    <mergeCell ref="C35:E35"/>
    <mergeCell ref="C30:E30"/>
    <mergeCell ref="C31:E31"/>
    <mergeCell ref="C32:E32"/>
    <mergeCell ref="C33:E33"/>
    <mergeCell ref="C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9" sqref="E19"/>
    </sheetView>
  </sheetViews>
  <sheetFormatPr defaultRowHeight="12.75" x14ac:dyDescent="0.2"/>
  <cols>
    <col min="1" max="1" width="32.1640625" customWidth="1"/>
    <col min="2" max="2" width="6.1640625" customWidth="1"/>
    <col min="3" max="3" width="16" customWidth="1"/>
    <col min="4" max="4" width="37.83203125" customWidth="1"/>
    <col min="5" max="5" width="10.5" customWidth="1"/>
    <col min="6" max="6" width="8.83203125" customWidth="1"/>
    <col min="7" max="7" width="6" customWidth="1"/>
  </cols>
  <sheetData>
    <row r="1" spans="1:7" ht="81" customHeight="1" x14ac:dyDescent="0.2">
      <c r="A1" s="285"/>
      <c r="B1" s="287"/>
      <c r="C1" s="13"/>
      <c r="D1" s="275" t="s">
        <v>296</v>
      </c>
      <c r="E1" s="288"/>
      <c r="F1" s="288"/>
      <c r="G1" s="276"/>
    </row>
    <row r="2" spans="1:7" ht="80.099999999999994" customHeight="1" x14ac:dyDescent="0.2">
      <c r="A2" s="275" t="s">
        <v>297</v>
      </c>
      <c r="B2" s="276"/>
      <c r="C2" s="32">
        <v>18</v>
      </c>
      <c r="D2" s="285" t="s">
        <v>298</v>
      </c>
      <c r="E2" s="286"/>
      <c r="F2" s="286"/>
      <c r="G2" s="287"/>
    </row>
    <row r="3" spans="1:7" ht="144.94999999999999" customHeight="1" x14ac:dyDescent="0.2">
      <c r="A3" s="275" t="s">
        <v>299</v>
      </c>
      <c r="B3" s="276"/>
      <c r="C3" s="32">
        <v>18</v>
      </c>
      <c r="D3" s="275" t="s">
        <v>300</v>
      </c>
      <c r="E3" s="288"/>
      <c r="F3" s="288"/>
      <c r="G3" s="276"/>
    </row>
    <row r="4" spans="1:7" ht="63.95" customHeight="1" x14ac:dyDescent="0.2">
      <c r="A4" s="275" t="s">
        <v>301</v>
      </c>
      <c r="B4" s="276"/>
      <c r="C4" s="32">
        <v>26</v>
      </c>
      <c r="D4" s="285" t="s">
        <v>302</v>
      </c>
      <c r="E4" s="286"/>
      <c r="F4" s="286"/>
      <c r="G4" s="287"/>
    </row>
    <row r="5" spans="1:7" ht="63.95" customHeight="1" x14ac:dyDescent="0.2">
      <c r="A5" s="275" t="s">
        <v>303</v>
      </c>
      <c r="B5" s="276"/>
      <c r="C5" s="32">
        <v>16</v>
      </c>
      <c r="D5" s="285" t="s">
        <v>304</v>
      </c>
      <c r="E5" s="286"/>
      <c r="F5" s="286"/>
      <c r="G5" s="287"/>
    </row>
    <row r="6" spans="1:7" ht="63.95" customHeight="1" x14ac:dyDescent="0.2">
      <c r="A6" s="275" t="s">
        <v>305</v>
      </c>
      <c r="B6" s="276"/>
      <c r="C6" s="32">
        <v>28</v>
      </c>
      <c r="D6" s="35" t="s">
        <v>306</v>
      </c>
      <c r="E6" s="47" t="s">
        <v>307</v>
      </c>
      <c r="F6" s="47" t="s">
        <v>308</v>
      </c>
      <c r="G6" s="36" t="s">
        <v>223</v>
      </c>
    </row>
    <row r="7" spans="1:7" ht="48" customHeight="1" x14ac:dyDescent="0.2">
      <c r="A7" s="285" t="s">
        <v>309</v>
      </c>
      <c r="B7" s="287"/>
      <c r="C7" s="46">
        <v>642</v>
      </c>
      <c r="D7" s="285"/>
      <c r="E7" s="286"/>
      <c r="F7" s="286"/>
      <c r="G7" s="287"/>
    </row>
    <row r="8" spans="1:7" ht="161.1" customHeight="1" x14ac:dyDescent="0.2">
      <c r="A8" s="275" t="s">
        <v>179</v>
      </c>
      <c r="B8" s="276"/>
      <c r="C8" s="32">
        <v>46</v>
      </c>
      <c r="D8" s="275" t="s">
        <v>310</v>
      </c>
      <c r="E8" s="288"/>
      <c r="F8" s="288"/>
      <c r="G8" s="276"/>
    </row>
    <row r="9" spans="1:7" ht="25.5" customHeight="1" x14ac:dyDescent="0.2">
      <c r="A9" s="35" t="s">
        <v>311</v>
      </c>
      <c r="B9" s="18" t="s">
        <v>312</v>
      </c>
      <c r="C9" s="32">
        <v>444</v>
      </c>
      <c r="D9" s="275" t="s">
        <v>313</v>
      </c>
      <c r="E9" s="288"/>
      <c r="F9" s="288"/>
      <c r="G9" s="276"/>
    </row>
  </sheetData>
  <mergeCells count="16">
    <mergeCell ref="A1:B1"/>
    <mergeCell ref="D1:G1"/>
    <mergeCell ref="A2:B2"/>
    <mergeCell ref="D2:G2"/>
    <mergeCell ref="A3:B3"/>
    <mergeCell ref="D3:G3"/>
    <mergeCell ref="A4:B4"/>
    <mergeCell ref="D4:G4"/>
    <mergeCell ref="A5:B5"/>
    <mergeCell ref="D5:G5"/>
    <mergeCell ref="A6:B6"/>
    <mergeCell ref="A7:B7"/>
    <mergeCell ref="D7:G7"/>
    <mergeCell ref="A8:B8"/>
    <mergeCell ref="D8:G8"/>
    <mergeCell ref="D9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34" workbookViewId="0">
      <selection activeCell="C19" sqref="C19:E19"/>
    </sheetView>
  </sheetViews>
  <sheetFormatPr defaultRowHeight="12.75" x14ac:dyDescent="0.2"/>
  <cols>
    <col min="1" max="1" width="38.6640625" customWidth="1"/>
    <col min="2" max="2" width="16" customWidth="1"/>
    <col min="3" max="3" width="2.6640625" customWidth="1"/>
    <col min="4" max="4" width="54.6640625" customWidth="1"/>
    <col min="5" max="5" width="5.83203125" customWidth="1"/>
  </cols>
  <sheetData>
    <row r="1" spans="1:5" ht="15.95" customHeight="1" x14ac:dyDescent="0.2">
      <c r="A1" s="52" t="s">
        <v>314</v>
      </c>
      <c r="B1" s="298"/>
      <c r="C1" s="289" t="s">
        <v>315</v>
      </c>
      <c r="D1" s="290"/>
      <c r="E1" s="291"/>
    </row>
    <row r="2" spans="1:5" ht="15.95" customHeight="1" x14ac:dyDescent="0.2">
      <c r="A2" s="55" t="s">
        <v>316</v>
      </c>
      <c r="B2" s="299"/>
      <c r="C2" s="292" t="s">
        <v>317</v>
      </c>
      <c r="D2" s="293"/>
      <c r="E2" s="294"/>
    </row>
    <row r="3" spans="1:5" ht="15.95" customHeight="1" x14ac:dyDescent="0.2">
      <c r="A3" s="55" t="s">
        <v>318</v>
      </c>
      <c r="B3" s="299"/>
      <c r="C3" s="292" t="s">
        <v>319</v>
      </c>
      <c r="D3" s="293"/>
      <c r="E3" s="294"/>
    </row>
    <row r="4" spans="1:5" ht="15.95" customHeight="1" x14ac:dyDescent="0.2">
      <c r="A4" s="55" t="s">
        <v>320</v>
      </c>
      <c r="B4" s="299"/>
      <c r="C4" s="292" t="s">
        <v>321</v>
      </c>
      <c r="D4" s="293"/>
      <c r="E4" s="294"/>
    </row>
    <row r="5" spans="1:5" ht="15.95" customHeight="1" x14ac:dyDescent="0.2">
      <c r="A5" s="53"/>
      <c r="B5" s="299"/>
      <c r="C5" s="292" t="s">
        <v>322</v>
      </c>
      <c r="D5" s="293"/>
      <c r="E5" s="294"/>
    </row>
    <row r="6" spans="1:5" ht="15.95" customHeight="1" x14ac:dyDescent="0.2">
      <c r="A6" s="53"/>
      <c r="B6" s="299"/>
      <c r="C6" s="292" t="s">
        <v>323</v>
      </c>
      <c r="D6" s="293"/>
      <c r="E6" s="294"/>
    </row>
    <row r="7" spans="1:5" ht="15.95" customHeight="1" x14ac:dyDescent="0.2">
      <c r="A7" s="53"/>
      <c r="B7" s="299"/>
      <c r="C7" s="292" t="s">
        <v>324</v>
      </c>
      <c r="D7" s="293"/>
      <c r="E7" s="294"/>
    </row>
    <row r="8" spans="1:5" ht="15" customHeight="1" x14ac:dyDescent="0.2">
      <c r="A8" s="54"/>
      <c r="B8" s="300"/>
      <c r="C8" s="301" t="s">
        <v>325</v>
      </c>
      <c r="D8" s="302"/>
      <c r="E8" s="303"/>
    </row>
    <row r="9" spans="1:5" ht="15.95" customHeight="1" x14ac:dyDescent="0.2">
      <c r="A9" s="52" t="s">
        <v>326</v>
      </c>
      <c r="B9" s="57">
        <v>80</v>
      </c>
      <c r="C9" s="289" t="s">
        <v>327</v>
      </c>
      <c r="D9" s="290"/>
      <c r="E9" s="291"/>
    </row>
    <row r="10" spans="1:5" ht="15.95" customHeight="1" x14ac:dyDescent="0.2">
      <c r="A10" s="55" t="s">
        <v>328</v>
      </c>
      <c r="B10" s="53"/>
      <c r="C10" s="292" t="s">
        <v>329</v>
      </c>
      <c r="D10" s="293"/>
      <c r="E10" s="294"/>
    </row>
    <row r="11" spans="1:5" ht="15.95" customHeight="1" x14ac:dyDescent="0.2">
      <c r="A11" s="55" t="s">
        <v>330</v>
      </c>
      <c r="B11" s="53"/>
      <c r="C11" s="292" t="s">
        <v>331</v>
      </c>
      <c r="D11" s="293"/>
      <c r="E11" s="294"/>
    </row>
    <row r="12" spans="1:5" ht="15.95" customHeight="1" x14ac:dyDescent="0.2">
      <c r="A12" s="55" t="s">
        <v>332</v>
      </c>
      <c r="B12" s="53"/>
      <c r="C12" s="292" t="s">
        <v>333</v>
      </c>
      <c r="D12" s="293"/>
      <c r="E12" s="294"/>
    </row>
    <row r="13" spans="1:5" ht="15" customHeight="1" x14ac:dyDescent="0.2">
      <c r="A13" s="56" t="s">
        <v>334</v>
      </c>
      <c r="B13" s="54"/>
      <c r="C13" s="295"/>
      <c r="D13" s="296"/>
      <c r="E13" s="297"/>
    </row>
    <row r="14" spans="1:5" ht="15.95" customHeight="1" x14ac:dyDescent="0.2">
      <c r="A14" s="52" t="s">
        <v>335</v>
      </c>
      <c r="B14" s="57">
        <v>10</v>
      </c>
      <c r="C14" s="289" t="s">
        <v>336</v>
      </c>
      <c r="D14" s="290"/>
      <c r="E14" s="291"/>
    </row>
    <row r="15" spans="1:5" ht="15.95" customHeight="1" x14ac:dyDescent="0.2">
      <c r="A15" s="55" t="s">
        <v>337</v>
      </c>
      <c r="B15" s="53"/>
      <c r="C15" s="292" t="s">
        <v>338</v>
      </c>
      <c r="D15" s="293"/>
      <c r="E15" s="294"/>
    </row>
    <row r="16" spans="1:5" ht="15.95" customHeight="1" x14ac:dyDescent="0.2">
      <c r="A16" s="55" t="s">
        <v>339</v>
      </c>
      <c r="B16" s="53"/>
      <c r="C16" s="292" t="s">
        <v>340</v>
      </c>
      <c r="D16" s="293"/>
      <c r="E16" s="294"/>
    </row>
    <row r="17" spans="1:5" ht="15.95" customHeight="1" x14ac:dyDescent="0.2">
      <c r="A17" s="55" t="s">
        <v>341</v>
      </c>
      <c r="B17" s="53"/>
      <c r="C17" s="292" t="s">
        <v>342</v>
      </c>
      <c r="D17" s="293"/>
      <c r="E17" s="294"/>
    </row>
    <row r="18" spans="1:5" ht="15" customHeight="1" x14ac:dyDescent="0.2">
      <c r="A18" s="56" t="s">
        <v>343</v>
      </c>
      <c r="B18" s="54"/>
      <c r="C18" s="295"/>
      <c r="D18" s="296"/>
      <c r="E18" s="297"/>
    </row>
    <row r="19" spans="1:5" ht="15.95" customHeight="1" x14ac:dyDescent="0.2">
      <c r="A19" s="45" t="s">
        <v>344</v>
      </c>
      <c r="B19" s="49">
        <v>936</v>
      </c>
      <c r="C19" s="285"/>
      <c r="D19" s="286"/>
      <c r="E19" s="287"/>
    </row>
    <row r="20" spans="1:5" ht="20.100000000000001" customHeight="1" x14ac:dyDescent="0.2">
      <c r="A20" s="11" t="s">
        <v>345</v>
      </c>
    </row>
    <row r="21" spans="1:5" ht="20.100000000000001" customHeight="1" x14ac:dyDescent="0.2">
      <c r="A21" s="23" t="s">
        <v>346</v>
      </c>
    </row>
    <row r="22" spans="1:5" ht="20.100000000000001" customHeight="1" x14ac:dyDescent="0.2">
      <c r="A22" s="23" t="s">
        <v>347</v>
      </c>
    </row>
    <row r="23" spans="1:5" ht="20.100000000000001" customHeight="1" x14ac:dyDescent="0.2">
      <c r="A23" s="23" t="s">
        <v>348</v>
      </c>
    </row>
    <row r="24" spans="1:5" ht="20.100000000000001" customHeight="1" x14ac:dyDescent="0.2">
      <c r="A24" s="23" t="s">
        <v>349</v>
      </c>
    </row>
    <row r="25" spans="1:5" ht="20.100000000000001" customHeight="1" x14ac:dyDescent="0.2">
      <c r="A25" s="26" t="s">
        <v>350</v>
      </c>
    </row>
    <row r="26" spans="1:5" ht="21" customHeight="1" x14ac:dyDescent="0.2">
      <c r="A26" s="27" t="s">
        <v>351</v>
      </c>
    </row>
    <row r="27" spans="1:5" ht="21" customHeight="1" x14ac:dyDescent="0.2">
      <c r="A27" s="27" t="s">
        <v>352</v>
      </c>
    </row>
    <row r="28" spans="1:5" ht="21" customHeight="1" x14ac:dyDescent="0.2">
      <c r="A28" s="27" t="s">
        <v>353</v>
      </c>
    </row>
    <row r="29" spans="1:5" ht="21" customHeight="1" x14ac:dyDescent="0.2">
      <c r="A29" s="27" t="s">
        <v>354</v>
      </c>
    </row>
    <row r="30" spans="1:5" ht="21" customHeight="1" x14ac:dyDescent="0.2">
      <c r="A30" s="27" t="s">
        <v>355</v>
      </c>
    </row>
    <row r="31" spans="1:5" ht="20.100000000000001" customHeight="1" x14ac:dyDescent="0.2">
      <c r="A31" s="23" t="s">
        <v>356</v>
      </c>
    </row>
    <row r="32" spans="1:5" ht="20.100000000000001" customHeight="1" x14ac:dyDescent="0.2">
      <c r="A32" s="23" t="s">
        <v>357</v>
      </c>
    </row>
    <row r="33" spans="1:1" ht="20.100000000000001" customHeight="1" x14ac:dyDescent="0.2">
      <c r="A33" s="23" t="s">
        <v>358</v>
      </c>
    </row>
    <row r="34" spans="1:1" ht="20.100000000000001" customHeight="1" x14ac:dyDescent="0.2">
      <c r="A34" s="23" t="s">
        <v>359</v>
      </c>
    </row>
    <row r="35" spans="1:1" ht="20.100000000000001" customHeight="1" x14ac:dyDescent="0.2">
      <c r="A35" s="26" t="s">
        <v>360</v>
      </c>
    </row>
    <row r="36" spans="1:1" ht="21" customHeight="1" x14ac:dyDescent="0.2">
      <c r="A36" s="27" t="s">
        <v>361</v>
      </c>
    </row>
    <row r="37" spans="1:1" ht="21" customHeight="1" x14ac:dyDescent="0.2">
      <c r="A37" s="27" t="s">
        <v>362</v>
      </c>
    </row>
    <row r="38" spans="1:1" ht="21" customHeight="1" x14ac:dyDescent="0.2">
      <c r="A38" s="27" t="s">
        <v>363</v>
      </c>
    </row>
    <row r="39" spans="1:1" ht="21" customHeight="1" x14ac:dyDescent="0.2">
      <c r="A39" s="27" t="s">
        <v>364</v>
      </c>
    </row>
    <row r="40" spans="1:1" ht="21" customHeight="1" x14ac:dyDescent="0.2">
      <c r="A40" s="27" t="s">
        <v>365</v>
      </c>
    </row>
    <row r="41" spans="1:1" ht="21" customHeight="1" x14ac:dyDescent="0.2">
      <c r="A41" s="27" t="s">
        <v>366</v>
      </c>
    </row>
    <row r="42" spans="1:1" ht="20.100000000000001" customHeight="1" x14ac:dyDescent="0.2">
      <c r="A42" s="23" t="s">
        <v>367</v>
      </c>
    </row>
    <row r="43" spans="1:1" ht="20.100000000000001" customHeight="1" x14ac:dyDescent="0.2">
      <c r="A43" s="23" t="s">
        <v>368</v>
      </c>
    </row>
    <row r="44" spans="1:1" ht="20.100000000000001" customHeight="1" x14ac:dyDescent="0.2">
      <c r="A44" s="23" t="s">
        <v>369</v>
      </c>
    </row>
    <row r="45" spans="1:1" ht="20.100000000000001" customHeight="1" x14ac:dyDescent="0.2">
      <c r="A45" s="23" t="s">
        <v>370</v>
      </c>
    </row>
    <row r="46" spans="1:1" ht="21" customHeight="1" x14ac:dyDescent="0.2">
      <c r="A46" s="58" t="s">
        <v>371</v>
      </c>
    </row>
    <row r="47" spans="1:1" ht="21" customHeight="1" x14ac:dyDescent="0.2">
      <c r="A47" s="58" t="s">
        <v>372</v>
      </c>
    </row>
    <row r="48" spans="1:1" ht="21" customHeight="1" x14ac:dyDescent="0.2">
      <c r="A48" s="58" t="s">
        <v>373</v>
      </c>
    </row>
  </sheetData>
  <mergeCells count="20">
    <mergeCell ref="B1:B8"/>
    <mergeCell ref="C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9:E19"/>
    <mergeCell ref="C14:E14"/>
    <mergeCell ref="C15:E15"/>
    <mergeCell ref="C16:E16"/>
    <mergeCell ref="C17:E17"/>
    <mergeCell ref="C18:E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A19" sqref="A19:G19"/>
    </sheetView>
  </sheetViews>
  <sheetFormatPr defaultRowHeight="12.75" x14ac:dyDescent="0.2"/>
  <cols>
    <col min="1" max="1" width="12.6640625" customWidth="1"/>
    <col min="2" max="2" width="41.1640625" customWidth="1"/>
    <col min="3" max="3" width="4" customWidth="1"/>
    <col min="4" max="4" width="7.1640625" customWidth="1"/>
    <col min="5" max="5" width="8.6640625" customWidth="1"/>
    <col min="6" max="6" width="37.83203125" customWidth="1"/>
    <col min="7" max="7" width="4.83203125" customWidth="1"/>
  </cols>
  <sheetData>
    <row r="1" spans="1:7" ht="20.100000000000001" customHeight="1" x14ac:dyDescent="0.2">
      <c r="A1" s="11" t="s">
        <v>374</v>
      </c>
    </row>
    <row r="2" spans="1:7" ht="20.100000000000001" customHeight="1" x14ac:dyDescent="0.2">
      <c r="A2" s="59" t="s">
        <v>375</v>
      </c>
    </row>
    <row r="3" spans="1:7" ht="20.100000000000001" customHeight="1" x14ac:dyDescent="0.2">
      <c r="A3" s="11" t="s">
        <v>376</v>
      </c>
    </row>
    <row r="4" spans="1:7" ht="36" customHeight="1" x14ac:dyDescent="0.2">
      <c r="A4" s="34" t="s">
        <v>377</v>
      </c>
      <c r="B4" s="313" t="s">
        <v>378</v>
      </c>
      <c r="C4" s="314"/>
      <c r="D4" s="315"/>
      <c r="E4" s="313" t="s">
        <v>379</v>
      </c>
      <c r="F4" s="314"/>
      <c r="G4" s="315"/>
    </row>
    <row r="5" spans="1:7" ht="96.95" customHeight="1" x14ac:dyDescent="0.2">
      <c r="A5" s="32">
        <v>1</v>
      </c>
      <c r="B5" s="285"/>
      <c r="C5" s="286"/>
      <c r="D5" s="287"/>
      <c r="E5" s="285" t="s">
        <v>380</v>
      </c>
      <c r="F5" s="286"/>
      <c r="G5" s="287"/>
    </row>
    <row r="6" spans="1:7" ht="132.94999999999999" customHeight="1" x14ac:dyDescent="0.2">
      <c r="A6" s="32">
        <v>2</v>
      </c>
      <c r="B6" s="285" t="s">
        <v>381</v>
      </c>
      <c r="C6" s="286"/>
      <c r="D6" s="287"/>
      <c r="E6" s="285" t="s">
        <v>382</v>
      </c>
      <c r="F6" s="286"/>
      <c r="G6" s="287"/>
    </row>
    <row r="7" spans="1:7" ht="192.95" customHeight="1" x14ac:dyDescent="0.2">
      <c r="A7" s="32">
        <v>3</v>
      </c>
      <c r="B7" s="285" t="s">
        <v>383</v>
      </c>
      <c r="C7" s="286"/>
      <c r="D7" s="287"/>
      <c r="E7" s="285" t="s">
        <v>384</v>
      </c>
      <c r="F7" s="286"/>
      <c r="G7" s="287"/>
    </row>
    <row r="8" spans="1:7" ht="150" customHeight="1" x14ac:dyDescent="0.2">
      <c r="A8" s="32">
        <v>4</v>
      </c>
      <c r="B8" s="285"/>
      <c r="C8" s="286"/>
      <c r="D8" s="287"/>
      <c r="E8" s="285" t="s">
        <v>385</v>
      </c>
      <c r="F8" s="286"/>
      <c r="G8" s="287"/>
    </row>
    <row r="9" spans="1:7" ht="15.95" customHeight="1" x14ac:dyDescent="0.2">
      <c r="A9" s="304" t="s">
        <v>386</v>
      </c>
      <c r="B9" s="305"/>
      <c r="C9" s="305"/>
      <c r="D9" s="305"/>
      <c r="E9" s="305"/>
      <c r="F9" s="305"/>
      <c r="G9" s="306"/>
    </row>
    <row r="10" spans="1:7" ht="15.95" customHeight="1" x14ac:dyDescent="0.2">
      <c r="A10" s="304" t="s">
        <v>387</v>
      </c>
      <c r="B10" s="306"/>
      <c r="C10" s="304" t="s">
        <v>388</v>
      </c>
      <c r="D10" s="305"/>
      <c r="E10" s="305"/>
      <c r="F10" s="305"/>
      <c r="G10" s="306"/>
    </row>
    <row r="11" spans="1:7" ht="185.1" customHeight="1" x14ac:dyDescent="0.2">
      <c r="A11" s="285" t="s">
        <v>389</v>
      </c>
      <c r="B11" s="287"/>
      <c r="C11" s="285" t="s">
        <v>390</v>
      </c>
      <c r="D11" s="286"/>
      <c r="E11" s="286"/>
      <c r="F11" s="286"/>
      <c r="G11" s="287"/>
    </row>
    <row r="12" spans="1:7" ht="32.1" customHeight="1" x14ac:dyDescent="0.2">
      <c r="A12" s="275" t="s">
        <v>391</v>
      </c>
      <c r="B12" s="288"/>
      <c r="C12" s="288"/>
      <c r="D12" s="288"/>
      <c r="E12" s="288"/>
      <c r="F12" s="288"/>
      <c r="G12" s="276"/>
    </row>
    <row r="13" spans="1:7" ht="15.95" customHeight="1" x14ac:dyDescent="0.2">
      <c r="A13" s="304" t="s">
        <v>392</v>
      </c>
      <c r="B13" s="305"/>
      <c r="C13" s="305"/>
      <c r="D13" s="305"/>
      <c r="E13" s="305"/>
      <c r="F13" s="305"/>
      <c r="G13" s="306"/>
    </row>
    <row r="14" spans="1:7" ht="231.95" customHeight="1" x14ac:dyDescent="0.2">
      <c r="A14" s="285" t="s">
        <v>393</v>
      </c>
      <c r="B14" s="287"/>
      <c r="C14" s="285" t="s">
        <v>394</v>
      </c>
      <c r="D14" s="286"/>
      <c r="E14" s="286"/>
      <c r="F14" s="286"/>
      <c r="G14" s="287"/>
    </row>
    <row r="15" spans="1:7" ht="32.1" customHeight="1" x14ac:dyDescent="0.2">
      <c r="A15" s="310" t="s">
        <v>395</v>
      </c>
      <c r="B15" s="311"/>
      <c r="C15" s="311"/>
      <c r="D15" s="311"/>
      <c r="E15" s="311"/>
      <c r="F15" s="311"/>
      <c r="G15" s="312"/>
    </row>
    <row r="16" spans="1:7" ht="15.95" customHeight="1" x14ac:dyDescent="0.2">
      <c r="A16" s="304" t="s">
        <v>396</v>
      </c>
      <c r="B16" s="305"/>
      <c r="C16" s="305"/>
      <c r="D16" s="305"/>
      <c r="E16" s="305"/>
      <c r="F16" s="305"/>
      <c r="G16" s="306"/>
    </row>
    <row r="17" spans="1:7" ht="213.95" customHeight="1" x14ac:dyDescent="0.2">
      <c r="A17" s="285" t="s">
        <v>397</v>
      </c>
      <c r="B17" s="287"/>
      <c r="C17" s="285" t="s">
        <v>398</v>
      </c>
      <c r="D17" s="286"/>
      <c r="E17" s="286"/>
      <c r="F17" s="286"/>
      <c r="G17" s="287"/>
    </row>
    <row r="18" spans="1:7" ht="147" customHeight="1" x14ac:dyDescent="0.2">
      <c r="A18" s="285" t="s">
        <v>399</v>
      </c>
      <c r="B18" s="287"/>
      <c r="C18" s="285" t="s">
        <v>400</v>
      </c>
      <c r="D18" s="286"/>
      <c r="E18" s="286"/>
      <c r="F18" s="286"/>
      <c r="G18" s="287"/>
    </row>
    <row r="19" spans="1:7" ht="32.1" customHeight="1" x14ac:dyDescent="0.2">
      <c r="A19" s="307" t="s">
        <v>401</v>
      </c>
      <c r="B19" s="308"/>
      <c r="C19" s="308"/>
      <c r="D19" s="308"/>
      <c r="E19" s="308"/>
      <c r="F19" s="308"/>
      <c r="G19" s="309"/>
    </row>
    <row r="20" spans="1:7" ht="15.95" customHeight="1" x14ac:dyDescent="0.2">
      <c r="A20" s="304" t="s">
        <v>402</v>
      </c>
      <c r="B20" s="305"/>
      <c r="C20" s="305"/>
      <c r="D20" s="305"/>
      <c r="E20" s="305"/>
      <c r="F20" s="305"/>
      <c r="G20" s="306"/>
    </row>
    <row r="21" spans="1:7" ht="294.95" customHeight="1" x14ac:dyDescent="0.2">
      <c r="A21" s="285" t="s">
        <v>403</v>
      </c>
      <c r="B21" s="287"/>
      <c r="C21" s="285" t="s">
        <v>404</v>
      </c>
      <c r="D21" s="286"/>
      <c r="E21" s="286"/>
      <c r="F21" s="286"/>
      <c r="G21" s="287"/>
    </row>
    <row r="22" spans="1:7" ht="32.1" customHeight="1" x14ac:dyDescent="0.2">
      <c r="A22" s="285" t="s">
        <v>405</v>
      </c>
      <c r="B22" s="286"/>
      <c r="C22" s="286"/>
      <c r="D22" s="286"/>
      <c r="E22" s="286"/>
      <c r="F22" s="286"/>
      <c r="G22" s="287"/>
    </row>
    <row r="23" spans="1:7" ht="20.100000000000001" customHeight="1" x14ac:dyDescent="0.2">
      <c r="A23" s="23" t="s">
        <v>406</v>
      </c>
    </row>
    <row r="24" spans="1:7" ht="20.100000000000001" customHeight="1" x14ac:dyDescent="0.2">
      <c r="A24" s="23" t="s">
        <v>407</v>
      </c>
    </row>
    <row r="25" spans="1:7" ht="20.100000000000001" customHeight="1" x14ac:dyDescent="0.2">
      <c r="A25" s="23" t="s">
        <v>408</v>
      </c>
    </row>
    <row r="26" spans="1:7" ht="20.100000000000001" customHeight="1" x14ac:dyDescent="0.2">
      <c r="A26" s="23" t="s">
        <v>409</v>
      </c>
    </row>
    <row r="27" spans="1:7" ht="20.100000000000001" customHeight="1" x14ac:dyDescent="0.2">
      <c r="A27" s="26" t="s">
        <v>410</v>
      </c>
    </row>
    <row r="28" spans="1:7" ht="20.100000000000001" customHeight="1" x14ac:dyDescent="0.2">
      <c r="A28" s="26" t="s">
        <v>411</v>
      </c>
    </row>
    <row r="29" spans="1:7" ht="20.100000000000001" customHeight="1" x14ac:dyDescent="0.2">
      <c r="A29" s="23" t="s">
        <v>412</v>
      </c>
    </row>
    <row r="30" spans="1:7" ht="20.100000000000001" customHeight="1" x14ac:dyDescent="0.2">
      <c r="A30" s="26" t="s">
        <v>413</v>
      </c>
    </row>
    <row r="31" spans="1:7" ht="20.100000000000001" customHeight="1" x14ac:dyDescent="0.2">
      <c r="A31" s="23" t="s">
        <v>414</v>
      </c>
    </row>
    <row r="32" spans="1:7" ht="20.100000000000001" customHeight="1" x14ac:dyDescent="0.2">
      <c r="A32" s="23" t="s">
        <v>415</v>
      </c>
    </row>
  </sheetData>
  <mergeCells count="30"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A9:G9"/>
    <mergeCell ref="A10:B10"/>
    <mergeCell ref="C10:G10"/>
    <mergeCell ref="A11:B11"/>
    <mergeCell ref="C11:G11"/>
    <mergeCell ref="A12:G12"/>
    <mergeCell ref="A13:G13"/>
    <mergeCell ref="A14:B14"/>
    <mergeCell ref="C14:G14"/>
    <mergeCell ref="A15:G15"/>
    <mergeCell ref="A16:G16"/>
    <mergeCell ref="A20:G20"/>
    <mergeCell ref="A21:B21"/>
    <mergeCell ref="C21:G21"/>
    <mergeCell ref="A22:G22"/>
    <mergeCell ref="A17:B17"/>
    <mergeCell ref="C17:G17"/>
    <mergeCell ref="A18:B18"/>
    <mergeCell ref="C18:G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Prepod</dc:creator>
  <cp:lastModifiedBy>ZavychVV</cp:lastModifiedBy>
  <cp:lastPrinted>2019-01-29T02:09:27Z</cp:lastPrinted>
  <dcterms:created xsi:type="dcterms:W3CDTF">2016-06-15T02:44:06Z</dcterms:created>
  <dcterms:modified xsi:type="dcterms:W3CDTF">2023-03-30T02:30:37Z</dcterms:modified>
</cp:coreProperties>
</file>